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h1_2026_adjusted_ebitda_margin">Model!$B$30</definedName>
    <definedName name="fy2025_sales">Model!$B$15</definedName>
    <definedName name="q2_2026_adjusted_ebitda">Model!$B$23</definedName>
    <definedName name="net_debt">Model!$B$31</definedName>
    <definedName name="adj_ebitda_margin">Model!$B$6</definedName>
    <definedName name="h1_2026_operating_cash_flow">Model!$B$18</definedName>
    <definedName name="q1_2026_sales">Model!$B$22</definedName>
    <definedName name="h1_2026_adjusted_ebitda">Model!$B$16</definedName>
    <definedName name="h1_2026_sales">Model!$B$19</definedName>
    <definedName name="q1_2026_adjusted_ebitda">Model!$B$21</definedName>
    <definedName name="fair_value_calc">Model!$B$38</definedName>
    <definedName name="upside_calc">Model!$B$39</definedName>
    <definedName name="q2_2026_adjusted_ebitda_margin">Model!$B$33</definedName>
    <definedName name="current_price">Model!$B$8</definedName>
    <definedName name="diluted_shares">Model!$B$9</definedName>
    <definedName name="total_debt">Model!$B$12</definedName>
    <definedName name="h1_2026_gross_margin">Model!$B$17</definedName>
    <definedName name="adjusted_ebitda">Model!$B$27</definedName>
    <definedName name="enterprise_value">Model!$B$34</definedName>
    <definedName name="fy2025_adjusted_ebitda">Model!$B$14</definedName>
    <definedName name="q2_2026_sales">Model!$B$25</definedName>
    <definedName name="q1_2026_adjusted_ebitda_margin">Model!$B$32</definedName>
    <definedName name="q2_2026_gross_margin">Model!$B$24</definedName>
    <definedName name="current_ev_to_estimated_ebitda">Model!$B$37</definedName>
    <definedName name="cash">Model!$B$7</definedName>
    <definedName name="ev_ebitda_multiple">Model!$B$10</definedName>
    <definedName name="current_enterprise_value">Model!$B$35</definedName>
    <definedName name="equity_value">Model!$B$36</definedName>
    <definedName name="revenue_2026">Model!$B$11</definedName>
    <definedName name="h2_2025_sales">Model!$B$20</definedName>
    <definedName name="current_market_cap">Model!$B$28</definedName>
    <definedName name="fy2025_adjusted_ebitda_margin">Model!$B$29</definedName>
  </definedNames>
  <calcPr calcId="122211" fullCalcOnLoad="true"/>
</workbook>
</file>

<file path=xl/sharedStrings.xml><?xml version="1.0" encoding="utf-8"?>
<sst xmlns="http://schemas.openxmlformats.org/spreadsheetml/2006/main" count="63" uniqueCount="63">
  <si>
    <t>Power Solutions International 2026 EV/EBITDA valuation</t>
  </si>
  <si>
    <t>2026 EV/EBITDA valuation refreshed after reviewing PSIX's Q2 2026 10-Q, earnings release, and call transcript. Revenue is anchored to first-half actual sales plus second-half sales approximately in line with second-half 2025. The margin assumption gives credit to the 17.6% Q2 adjusted EBITDA margin while respecting management's cautions on Wisconsin ramp costs, product mix, oil-and-gas softness, and shipment timing. Q2 reported cash, debt, and diluted shares replace prior anchors; the multiple remains below hypergrowth levels.</t>
  </si>
  <si>
    <t>As of 2026-08-12  ·  Currency: USD  ·  https://modeledge.ai/model/fm_051dd273a05a82b87ff768b91fce81bc</t>
  </si>
  <si>
    <t>Inputs</t>
  </si>
  <si>
    <t>2026E adjusted EBITDA margin</t>
  </si>
  <si>
    <t>Cash and equivalents ($M)</t>
  </si>
  <si>
    <t>Current PSIX share price</t>
  </si>
  <si>
    <t>Diluted shares (M)</t>
  </si>
  <si>
    <t>EV/EBITDA multiple</t>
  </si>
  <si>
    <t>2026E sales ($M)</t>
  </si>
  <si>
    <t>Debt and finance leases ($M)</t>
  </si>
  <si>
    <t>Constants</t>
  </si>
  <si>
    <t>fy2025_adjusted_ebitda</t>
  </si>
  <si>
    <t>fy2025_sales</t>
  </si>
  <si>
    <t>h1_2026_adjusted_ebitda</t>
  </si>
  <si>
    <t>h1_2026_gross_margin</t>
  </si>
  <si>
    <t>h1_2026_operating_cash_flow</t>
  </si>
  <si>
    <t>h1_2026_sales</t>
  </si>
  <si>
    <t>h2_2025_sales</t>
  </si>
  <si>
    <t>q1_2026_adjusted_ebitda</t>
  </si>
  <si>
    <t>q1_2026_sales</t>
  </si>
  <si>
    <t>q2_2026_adjusted_ebitda</t>
  </si>
  <si>
    <t>q2_2026_gross_margin</t>
  </si>
  <si>
    <t>q2_2026_sales</t>
  </si>
  <si>
    <t>Calculations</t>
  </si>
  <si>
    <t>adjusted_ebitda</t>
  </si>
  <si>
    <t>current_market_cap</t>
  </si>
  <si>
    <t>fy2025_adjusted_ebitda_margin</t>
  </si>
  <si>
    <t>h1_2026_adjusted_ebitda_margin</t>
  </si>
  <si>
    <t>net_debt</t>
  </si>
  <si>
    <t>q1_2026_adjusted_ebitda_margin</t>
  </si>
  <si>
    <t>q2_2026_adjusted_ebitda_margin</t>
  </si>
  <si>
    <t>enterprise_value</t>
  </si>
  <si>
    <t>current_enterprise_value</t>
  </si>
  <si>
    <t>equity_value</t>
  </si>
  <si>
    <t>current_ev_to_estimated_ebitda</t>
  </si>
  <si>
    <t>fair_value_calc</t>
  </si>
  <si>
    <t>upside_calc</t>
  </si>
  <si>
    <t>Outputs</t>
  </si>
  <si>
    <t>Fair value per share</t>
  </si>
  <si>
    <t>Upside / downside</t>
  </si>
  <si>
    <t>2026E adjusted EBITDA</t>
  </si>
  <si>
    <t>Implied enterprise value</t>
  </si>
  <si>
    <t>Net debt</t>
  </si>
  <si>
    <t>Implied equity value</t>
  </si>
  <si>
    <t>Scenarios (reference)</t>
  </si>
  <si>
    <t>base</t>
  </si>
  <si>
    <t/>
  </si>
  <si>
    <t>bear</t>
  </si>
  <si>
    <t>adj_ebitda_margin = 0.12, ev_ebitda_multiple = 7, revenue_2026 = 630</t>
  </si>
  <si>
    <t>bull</t>
  </si>
  <si>
    <t>adj_ebitda_margin = 0.17, ev_ebitda_multiple = 10, revenue_2026 = 720</t>
  </si>
  <si>
    <t>Claim</t>
  </si>
  <si>
    <t>URL</t>
  </si>
  <si>
    <t>Accessed</t>
  </si>
  <si>
    <t>Q2 2026 10-Q reported net sales of $152.544M, H1 sales of $281.136M, Q2 gross margin of 27.1%, diluted shares of 23.072M, cash of $70.062M, and debt components totaling about $72.649M.</t>
  </si>
  <si>
    <t>https://investors.psiengines.com/node/13896/html</t>
  </si>
  <si>
    <t>2026-08-12</t>
  </si>
  <si>
    <t>Q2 2026 release said H2 sales are expected to exceed H1 and be approximately in line with H2 2025, with strong data-center demand but continued shipment timing, throughput, supply-chain, oil-and-gas, and Wisconsin ramp-cost variability.</t>
  </si>
  <si>
    <t>https://investors.psiengines.com/news-releases/news-release-details/power-solutions-international-announces-second-quarter-2026</t>
  </si>
  <si>
    <t>Q2 call commentary discussed Wisconsin operational improvement, ongoing oil-and-gas softness, strong 2026 data-center demand, work to secure 2027 orders, and a longer-term gross margin goal in the 25% range.</t>
  </si>
  <si>
    <t>https://stockanalysis.com/stocks/psix/transcripts/665991-q2-2026/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</si>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</sst>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0%"/>
    <numFmt numFmtId="165" formatCode="&quot;$&quot;#,##0.00"/>
    <numFmt numFmtId="166" formatCode="&quot;$&quot;0.00"/>
    <numFmt numFmtId="167" formatCode="#,##0.000"/>
    <numFmt numFmtId="168" formatCode="0.00"/>
    <numFmt numFmtId="169"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0.155</v>
      </c>
    </row>
    <row r="7">
      <c r="A7" s="4" t="s">
        <v>5</v>
      </c>
      <c r="B7" s="6">
        <v>70.062</v>
      </c>
    </row>
    <row r="8">
      <c r="A8" s="4" t="s">
        <v>6</v>
      </c>
      <c r="B8" s="7">
        <v>42.66</v>
      </c>
    </row>
    <row r="9">
      <c r="A9" s="4" t="s">
        <v>7</v>
      </c>
      <c r="B9" s="8">
        <v>23.072</v>
      </c>
    </row>
    <row r="10">
      <c r="A10" s="4" t="s">
        <v>8</v>
      </c>
      <c r="B10" s="9">
        <v>8.5</v>
      </c>
    </row>
    <row r="11">
      <c r="A11" s="4" t="s">
        <v>9</v>
      </c>
      <c r="B11" s="6">
        <v>676</v>
      </c>
    </row>
    <row r="12">
      <c r="A12" s="4" t="s">
        <v>10</v>
      </c>
      <c r="B12" s="6">
        <v>72.649</v>
      </c>
    </row>
    <row r="13">
      <c r="A13" s="3" t="s">
        <v>11</v>
      </c>
    </row>
    <row r="14">
      <c r="A14" s="4" t="s">
        <v>12</v>
      </c>
      <c r="B14">
        <v>116.316</v>
      </c>
    </row>
    <row r="15">
      <c r="A15" s="4" t="s">
        <v>13</v>
      </c>
      <c r="B15">
        <v>722.405</v>
      </c>
    </row>
    <row r="16">
      <c r="A16" s="4" t="s">
        <v>14</v>
      </c>
      <c r="B16">
        <v>40.708</v>
      </c>
    </row>
    <row r="17">
      <c r="A17" s="4" t="s">
        <v>15</v>
      </c>
      <c r="B17">
        <v>0.252</v>
      </c>
    </row>
    <row r="18">
      <c r="A18" s="4" t="s">
        <v>16</v>
      </c>
      <c r="B18">
        <v>75.724</v>
      </c>
    </row>
    <row r="19">
      <c r="A19" s="4" t="s">
        <v>17</v>
      </c>
      <c r="B19">
        <v>281.136</v>
      </c>
    </row>
    <row r="20">
      <c r="A20" s="4" t="s">
        <v>18</v>
      </c>
      <c r="B20">
        <v>395.052</v>
      </c>
    </row>
    <row r="21">
      <c r="A21" s="4" t="s">
        <v>19</v>
      </c>
      <c r="B21">
        <v>13.875</v>
      </c>
    </row>
    <row r="22">
      <c r="A22" s="4" t="s">
        <v>20</v>
      </c>
      <c r="B22">
        <v>128.592</v>
      </c>
    </row>
    <row r="23">
      <c r="A23" s="4" t="s">
        <v>21</v>
      </c>
      <c r="B23">
        <v>26.833</v>
      </c>
    </row>
    <row r="24">
      <c r="A24" s="4" t="s">
        <v>22</v>
      </c>
      <c r="B24">
        <v>0.271</v>
      </c>
    </row>
    <row r="25">
      <c r="A25" s="4" t="s">
        <v>23</v>
      </c>
      <c r="B25">
        <v>152.544</v>
      </c>
    </row>
    <row r="26">
      <c r="A26" s="3" t="s">
        <v>24</v>
      </c>
    </row>
    <row r="27">
      <c r="A27" s="4" t="s">
        <v>25</v>
      </c>
      <c r="B27" t="str">
        <f>(Model!$B$11*Model!$B$6)</f>
      </c>
    </row>
    <row r="28">
      <c r="A28" s="4" t="s">
        <v>26</v>
      </c>
      <c r="B28" t="str">
        <f>(Model!$B$8*Model!$B$9)</f>
      </c>
    </row>
    <row r="29">
      <c r="A29" s="4" t="s">
        <v>27</v>
      </c>
      <c r="B29" t="str">
        <f>(Model!$B$14/Model!$B$15)</f>
      </c>
    </row>
    <row r="30">
      <c r="A30" s="4" t="s">
        <v>28</v>
      </c>
      <c r="B30" t="str">
        <f>(Model!$B$16/Model!$B$19)</f>
      </c>
    </row>
    <row r="31">
      <c r="A31" s="4" t="s">
        <v>29</v>
      </c>
      <c r="B31" t="str">
        <f>(Model!$B$12-Model!$B$7)</f>
      </c>
    </row>
    <row r="32">
      <c r="A32" s="4" t="s">
        <v>30</v>
      </c>
      <c r="B32" t="str">
        <f>(Model!$B$21/Model!$B$22)</f>
      </c>
    </row>
    <row r="33">
      <c r="A33" s="4" t="s">
        <v>31</v>
      </c>
      <c r="B33" t="str">
        <f>(Model!$B$23/Model!$B$25)</f>
      </c>
    </row>
    <row r="34">
      <c r="A34" s="4" t="s">
        <v>32</v>
      </c>
      <c r="B34" t="str">
        <f>(Model!$B$27*Model!$B$10)</f>
      </c>
    </row>
    <row r="35">
      <c r="A35" s="4" t="s">
        <v>33</v>
      </c>
      <c r="B35" t="str">
        <f>(Model!$B$28+Model!$B$31)</f>
      </c>
    </row>
    <row r="36">
      <c r="A36" s="4" t="s">
        <v>34</v>
      </c>
      <c r="B36" t="str">
        <f>(Model!$B$34-Model!$B$31)</f>
      </c>
    </row>
    <row r="37">
      <c r="A37" s="4" t="s">
        <v>35</v>
      </c>
      <c r="B37" t="str">
        <f>(Model!$B$35/Model!$B$27)</f>
      </c>
    </row>
    <row r="38">
      <c r="A38" s="4" t="s">
        <v>36</v>
      </c>
      <c r="B38" t="str">
        <f>(Model!$B$36/Model!$B$9)</f>
      </c>
    </row>
    <row r="39">
      <c r="A39" s="4" t="s">
        <v>37</v>
      </c>
      <c r="B39" t="str">
        <f>((Model!$B$38/Model!$B$8)-1)</f>
      </c>
    </row>
    <row r="40">
      <c r="A40" s="3" t="s">
        <v>38</v>
      </c>
    </row>
    <row r="41">
      <c r="A41" s="4" t="s">
        <v>39</v>
      </c>
      <c r="B41" s="7" t="str">
        <f>Model!$B$38</f>
      </c>
    </row>
    <row r="42">
      <c r="A42" s="4" t="s">
        <v>40</v>
      </c>
      <c r="B42" s="5" t="str">
        <f>Model!$B$39</f>
      </c>
    </row>
    <row r="43">
      <c r="A43" s="4" t="s">
        <v>41</v>
      </c>
      <c r="B43" s="10" t="str">
        <f>Model!$B$27</f>
      </c>
    </row>
    <row r="44">
      <c r="A44" s="4" t="s">
        <v>42</v>
      </c>
      <c r="B44" s="10" t="str">
        <f>Model!$B$34</f>
      </c>
    </row>
    <row r="45">
      <c r="A45" s="4" t="s">
        <v>43</v>
      </c>
      <c r="B45" s="10" t="str">
        <f>Model!$B$31</f>
      </c>
    </row>
    <row r="46">
      <c r="A46" s="4" t="s">
        <v>44</v>
      </c>
      <c r="B46" s="10" t="str">
        <f>Model!$B$36</f>
      </c>
    </row>
    <row r="48">
      <c r="A48" s="3" t="s">
        <v>45</v>
      </c>
    </row>
    <row r="49">
      <c r="A49" s="4" t="s">
        <v>46</v>
      </c>
      <c r="B49" t="s">
        <v>47</v>
      </c>
    </row>
    <row r="50">
      <c r="A50" s="4" t="s">
        <v>48</v>
      </c>
      <c r="B50" t="s">
        <v>49</v>
      </c>
    </row>
    <row r="51">
      <c r="A51" s="4" t="s">
        <v>50</v>
      </c>
      <c r="B51" t="s">
        <v>51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52</v>
      </c>
      <c r="B1" s="3" t="s">
        <v>53</v>
      </c>
      <c r="C1" s="3" t="s">
        <v>54</v>
      </c>
    </row>
    <row r="2">
      <c r="A2" t="s">
        <v>55</v>
      </c>
      <c r="B2" t="s">
        <v>56</v>
      </c>
      <c r="C2" t="s">
        <v>57</v>
      </c>
    </row>
    <row r="3">
      <c r="A3" t="s">
        <v>58</v>
      </c>
      <c r="B3" t="s">
        <v>59</v>
      </c>
      <c r="C3" t="s">
        <v>57</v>
      </c>
    </row>
    <row r="4">
      <c r="A4" t="s">
        <v>60</v>
      </c>
      <c r="B4" t="s">
        <v>61</v>
      </c>
      <c r="C4" t="s">
        <v>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