
<file path=[Content_Types].xml><?xml version="1.0" encoding="utf-8"?>
<Types xmlns="http://schemas.openxmlformats.org/package/2006/content-types">
  <Default Extension="rels" ContentType="application/vnd.openxmlformats-package.relationships+xml"/>
  <Default Extension="xml" ContentType="application/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Model" sheetId="1" r:id="rId1"/>
    <sheet name="Calc" sheetId="2" r:id="rId4"/>
    <sheet name="Sources" sheetId="3" r:id="rId6"/>
  </sheets>
  <definedNames>
    <definedName name="adjusted_ebitda">Model!$B$18</definedName>
    <definedName name="q1_2026_adjusted_ebitda_margin">Model!$B$22</definedName>
    <definedName name="enterprise_value">Model!$B$23</definedName>
    <definedName name="equity_value">Model!$B$25</definedName>
    <definedName name="ev_ebitda_multiple">Model!$B$9</definedName>
    <definedName name="revenue_2026">Model!$B$10</definedName>
    <definedName name="total_debt">Model!$B$11</definedName>
    <definedName name="fy2025_sales">Model!$B$14</definedName>
    <definedName name="upside_calc">Model!$B$28</definedName>
    <definedName name="current_price">Model!$B$7</definedName>
    <definedName name="current_market_cap">Model!$B$19</definedName>
    <definedName name="fy2025_adjusted_ebitda_margin">Model!$B$20</definedName>
    <definedName name="net_debt">Model!$B$21</definedName>
    <definedName name="current_enterprise_value">Model!$B$24</definedName>
    <definedName name="diluted_shares">Model!$B$8</definedName>
    <definedName name="fy2025_adjusted_ebitda">Model!$B$13</definedName>
    <definedName name="q1_2026_adjusted_ebitda">Model!$B$15</definedName>
    <definedName name="current_ev_to_estimated_ebitda">Model!$B$26</definedName>
    <definedName name="fair_value_calc">Model!$B$27</definedName>
    <definedName name="adj_ebitda_margin">Model!$B$5</definedName>
    <definedName name="cash">Model!$B$6</definedName>
    <definedName name="q1_2026_sales">Model!$B$16</definedName>
  </definedNames>
  <calcPr calcId="122211" fullCalcOnLoad="true"/>
</workbook>
</file>

<file path=xl/sharedStrings.xml><?xml version="1.0" encoding="utf-8"?>
<sst xmlns="http://schemas.openxmlformats.org/spreadsheetml/2006/main" count="50" uniqueCount="50">
  <si>
    <t>PSIX Hawk EV/EBITDA valuation</t>
  </si>
  <si>
    <t>As of 2026-06-15  ·  Currency: USD  ·  https://modeledge.ai/model/fm_051dd273a05a82b87ff768b91fce81bc</t>
  </si>
  <si>
    <t>Inputs</t>
  </si>
  <si>
    <t>2026E adjusted EBITDA margin</t>
  </si>
  <si>
    <t>Cash and equivalents ($M)</t>
  </si>
  <si>
    <t>Current PSIX share price</t>
  </si>
  <si>
    <t>Shares outstanding (M)</t>
  </si>
  <si>
    <t>EV/EBITDA multiple</t>
  </si>
  <si>
    <t>2026E sales ($M)</t>
  </si>
  <si>
    <t>Debt and finance leases ($M)</t>
  </si>
  <si>
    <t>Constants</t>
  </si>
  <si>
    <t>fy2025_adjusted_ebitda</t>
  </si>
  <si>
    <t>fy2025_sales</t>
  </si>
  <si>
    <t>q1_2026_adjusted_ebitda</t>
  </si>
  <si>
    <t>q1_2026_sales</t>
  </si>
  <si>
    <t>Calculations</t>
  </si>
  <si>
    <t>adjusted_ebitda</t>
  </si>
  <si>
    <t>current_market_cap</t>
  </si>
  <si>
    <t>fy2025_adjusted_ebitda_margin</t>
  </si>
  <si>
    <t>net_debt</t>
  </si>
  <si>
    <t>q1_2026_adjusted_ebitda_margin</t>
  </si>
  <si>
    <t>enterprise_value</t>
  </si>
  <si>
    <t>current_enterprise_value</t>
  </si>
  <si>
    <t>equity_value</t>
  </si>
  <si>
    <t>current_ev_to_estimated_ebitda</t>
  </si>
  <si>
    <t>fair_value_calc</t>
  </si>
  <si>
    <t>upside_calc</t>
  </si>
  <si>
    <t>Outputs</t>
  </si>
  <si>
    <t>Fair value per share</t>
  </si>
  <si>
    <t>Upside / downside</t>
  </si>
  <si>
    <t>Scenarios (reference)</t>
  </si>
  <si>
    <t>base</t>
  </si>
  <si>
    <t>adj_ebitda_margin = 0.135, ev_ebitda_multiple = 9.5, revenue_2026 = 760</t>
  </si>
  <si>
    <t>bear</t>
  </si>
  <si>
    <t>adj_ebitda_margin = 0.105, ev_ebitda_multiple = 8, revenue_2026 = 700</t>
  </si>
  <si>
    <t>bull</t>
  </si>
  <si>
    <t>adj_ebitda_margin = 0.155, ev_ebitda_multiple = 10.5, revenue_2026 = 830</t>
  </si>
  <si>
    <t>Claim</t>
  </si>
  <si>
    <t>URL</t>
  </si>
  <si>
    <t>Accessed</t>
  </si>
  <si>
    <t>FY2025 sales were $722.4M and FY2025 adjusted EBITDA was $116.3M.</t>
  </si>
  <si>
    <t>https://modeledge.ai/company/-/filing/8-K/162828026013226/</t>
  </si>
  <si>
    <t/>
  </si>
  <si>
    <t>Q1 2026 sales were $128.6M and adjusted EBITDA was $13.9M, down from $26.1M in Q1 2025.</t>
  </si>
  <si>
    <t>https://modeledge.ai/company/-/filing/8-K/162828026033474/#table-2</t>
  </si>
  <si>
    <t>At March 31, 2026, cash was $45.1M, the revolver was $95.0M, other debt and finance leases were about $8.4M, and shares outstanding were 23.051M.</t>
  </si>
  <si>
    <t>https://modeledge.ai/company/-/filing/8-K/162828026033474/#table-3</t>
  </si>
  <si>
    <t>Base case assumes 2026 sales of $760M, 13.5% adjusted EBITDA margin, and a 9.5x EV/EBITDA multiple, balancing FY2025 record results against Q1 2026 margin compression and execution risk.</t>
  </si>
  <si>
    <t>https://modeledge.ai/company/-/filing/10-Q/162828026033451/</t>
  </si>
  <si>
    <t>Intermediate calculations materialized from expressions; referenced by formulas on the Model sheet.</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</si>
</sst>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5">
    <numFmt numFmtId="164" formatCode="0.0%"/>
    <numFmt numFmtId="165" formatCode="&quot;$&quot;#,##0.00"/>
    <numFmt numFmtId="166" formatCode="&quot;$&quot;0.00"/>
    <numFmt numFmtId="167" formatCode="#,##0.000"/>
    <numFmt numFmtId="168" formatCode="0.00"/>
  </numFmts>
  <fonts count="5">
    <font>
      <name val="Calibri"/>
      <family val="2"/>
      <color theme="1"/>
      <sz val="11"/>
    </font>
    <font>
      <family val="2"/>
      <b val="1"/>
      <color/>
      <sz val="14"/>
    </font>
    <font>
      <family val="2"/>
      <color rgb="FF808080"/>
      <sz val="10"/>
    </font>
    <font>
      <family val="2"/>
      <b val="1"/>
      <color/>
    </font>
    <font>
      <family val="2"/>
      <color/>
      <sz val="11"/>
    </font>
  </fonts>
  <fills count="3">
    <fill>
      <patternFill patternType="none"/>
    </fill>
    <fill>
      <patternFill patternType="gray125"/>
    </fill>
    <fill>
      <patternFill patternType="solid">
        <fgColor rgb="FFEFEFEF"/>
      </patternFill>
    </fill>
  </fills>
  <borders count="1">
    <border>
      <left/>
      <right/>
      <top/>
      <bottom/>
      <diagonal/>
    </border>
  </borders>
  <cellStyleXfs count="1">
    <xf numFmtId="0" fontId="0" fillId="0" borderId="0"/>
  </cellStyleXfs>
  <cellXfs count="10">
    <xf numFmtId="0" fontId="0" fillId="0" borderId="0" xfId="0"/>
    <xf numFmtId="0" fontId="1" fillId="0" borderId="0" xfId="0" applyFont="true" applyAlignment="false">
      <alignment/>
    </xf>
    <xf numFmtId="0" fontId="2" fillId="0" borderId="0" xfId="0" applyFont="true" applyAlignment="false">
      <alignment/>
    </xf>
    <xf numFmtId="0" fontId="3" fillId="2" borderId="0" xfId="0" applyFont="true" applyFill="true" applyAlignment="false">
      <alignment/>
    </xf>
    <xf numFmtId="0" fontId="4" fillId="0" borderId="0" xfId="0" applyFont="true" applyAlignment="false">
      <alignment/>
    </xf>
    <xf numFmtId="164" fontId="0" fillId="0" borderId="0" xfId="0" applyNumberFormat="true" applyAlignment="false">
      <alignment/>
    </xf>
    <xf numFmtId="165" fontId="0" fillId="0" borderId="0" xfId="0" applyNumberFormat="true" applyAlignment="false">
      <alignment/>
    </xf>
    <xf numFmtId="166" fontId="0" fillId="0" borderId="0" xfId="0" applyNumberFormat="true" applyAlignment="false">
      <alignment/>
    </xf>
    <xf numFmtId="167" fontId="0" fillId="0" borderId="0" xfId="0" applyNumberFormat="true" applyAlignment="false">
      <alignment/>
    </xf>
    <xf numFmtId="168" fontId="0" fillId="0" borderId="0" xfId="0" applyNumberFormat="true" applyAlignment="false">
      <alignment/>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worksheets/sheet2.xml" Type="http://schemas.openxmlformats.org/officeDocument/2006/relationships/worksheet"></Relationship><Relationship Id="rId5" Target="/xl/sharedStrings.xml" Type="http://schemas.openxmlformats.org/officeDocument/2006/relationships/sharedStrings"></Relationship><Relationship Id="rId6" Target="worksheets/sheet3.xml" Type="http://schemas.openxmlformats.org/officeDocument/2006/relationships/worksheet"></Relationship></Relationship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36"/>
  </cols>
  <sheetData>
    <row r="1">
      <c r="A1" s="1" t="s">
        <v>0</v>
      </c>
    </row>
    <row r="2">
      <c r="A2" s="2" t="s">
        <v>1</v>
      </c>
    </row>
    <row r="4">
      <c r="A4" s="3" t="s">
        <v>2</v>
      </c>
    </row>
    <row r="5">
      <c r="A5" s="4" t="s">
        <v>3</v>
      </c>
      <c r="B5" s="5">
        <v>0.135</v>
      </c>
    </row>
    <row r="6">
      <c r="A6" s="4" t="s">
        <v>4</v>
      </c>
      <c r="B6" s="6">
        <v>45.089</v>
      </c>
    </row>
    <row r="7">
      <c r="A7" s="4" t="s">
        <v>5</v>
      </c>
      <c r="B7" s="7">
        <v>39.44</v>
      </c>
    </row>
    <row r="8">
      <c r="A8" s="4" t="s">
        <v>6</v>
      </c>
      <c r="B8" s="8">
        <v>23.051</v>
      </c>
    </row>
    <row r="9">
      <c r="A9" s="4" t="s">
        <v>7</v>
      </c>
      <c r="B9" s="9">
        <v>9.5</v>
      </c>
    </row>
    <row r="10">
      <c r="A10" s="4" t="s">
        <v>8</v>
      </c>
      <c r="B10" s="6">
        <v>760</v>
      </c>
    </row>
    <row r="11">
      <c r="A11" s="4" t="s">
        <v>9</v>
      </c>
      <c r="B11" s="6">
        <v>103.441</v>
      </c>
    </row>
    <row r="12">
      <c r="A12" s="3" t="s">
        <v>10</v>
      </c>
    </row>
    <row r="13">
      <c r="A13" s="4" t="s">
        <v>11</v>
      </c>
      <c r="B13">
        <v>116.316</v>
      </c>
    </row>
    <row r="14">
      <c r="A14" s="4" t="s">
        <v>12</v>
      </c>
      <c r="B14">
        <v>722.405</v>
      </c>
    </row>
    <row r="15">
      <c r="A15" s="4" t="s">
        <v>13</v>
      </c>
      <c r="B15">
        <v>13.875</v>
      </c>
    </row>
    <row r="16">
      <c r="A16" s="4" t="s">
        <v>14</v>
      </c>
      <c r="B16">
        <v>128.592</v>
      </c>
    </row>
    <row r="17">
      <c r="A17" s="3" t="s">
        <v>15</v>
      </c>
    </row>
    <row r="18">
      <c r="A18" s="4" t="s">
        <v>16</v>
      </c>
      <c r="B18" t="str">
        <f>(Model!$B$10*Model!$B$5)</f>
      </c>
    </row>
    <row r="19">
      <c r="A19" s="4" t="s">
        <v>17</v>
      </c>
      <c r="B19" t="str">
        <f>(Model!$B$7*Model!$B$8)</f>
      </c>
    </row>
    <row r="20">
      <c r="A20" s="4" t="s">
        <v>18</v>
      </c>
      <c r="B20" t="str">
        <f>(Model!$B$13/Model!$B$14)</f>
      </c>
    </row>
    <row r="21">
      <c r="A21" s="4" t="s">
        <v>19</v>
      </c>
      <c r="B21" t="str">
        <f>(Model!$B$11-Model!$B$6)</f>
      </c>
    </row>
    <row r="22">
      <c r="A22" s="4" t="s">
        <v>20</v>
      </c>
      <c r="B22" t="str">
        <f>(Model!$B$15/Model!$B$16)</f>
      </c>
    </row>
    <row r="23">
      <c r="A23" s="4" t="s">
        <v>21</v>
      </c>
      <c r="B23" t="str">
        <f>(Model!$B$18*Model!$B$9)</f>
      </c>
    </row>
    <row r="24">
      <c r="A24" s="4" t="s">
        <v>22</v>
      </c>
      <c r="B24" t="str">
        <f>(Model!$B$19+Model!$B$21)</f>
      </c>
    </row>
    <row r="25">
      <c r="A25" s="4" t="s">
        <v>23</v>
      </c>
      <c r="B25" t="str">
        <f>(Model!$B$23-Model!$B$21)</f>
      </c>
    </row>
    <row r="26">
      <c r="A26" s="4" t="s">
        <v>24</v>
      </c>
      <c r="B26" t="str">
        <f>(Model!$B$24/Model!$B$18)</f>
      </c>
    </row>
    <row r="27">
      <c r="A27" s="4" t="s">
        <v>25</v>
      </c>
      <c r="B27" t="str">
        <f>(Model!$B$25/Model!$B$8)</f>
      </c>
    </row>
    <row r="28">
      <c r="A28" s="4" t="s">
        <v>26</v>
      </c>
      <c r="B28" t="str">
        <f>((Model!$B$27/Model!$B$7)-1)</f>
      </c>
    </row>
    <row r="29">
      <c r="A29" s="3" t="s">
        <v>27</v>
      </c>
    </row>
    <row r="30">
      <c r="A30" s="4" t="s">
        <v>28</v>
      </c>
      <c r="B30" s="7" t="str">
        <f>Model!$B$27</f>
      </c>
    </row>
    <row r="31">
      <c r="A31" s="4" t="s">
        <v>29</v>
      </c>
      <c r="B31" s="5" t="str">
        <f>Model!$B$28</f>
      </c>
    </row>
    <row r="33">
      <c r="A33" s="3" t="s">
        <v>30</v>
      </c>
    </row>
    <row r="34">
      <c r="A34" s="4" t="s">
        <v>31</v>
      </c>
      <c r="B34" t="s">
        <v>32</v>
      </c>
    </row>
    <row r="35">
      <c r="A35" s="4" t="s">
        <v>33</v>
      </c>
      <c r="B35" t="s">
        <v>34</v>
      </c>
    </row>
    <row r="36">
      <c r="A36" s="4" t="s">
        <v>35</v>
      </c>
      <c r="B36" t="s">
        <v>36</v>
      </c>
    </row>
  </sheetData>
</worksheet>
</file>

<file path=xl/worksheets/sheet2.xml><?xml version="1.0" encoding="utf-8"?>
<worksheet xmlns="http://schemas.openxmlformats.org/spreadsheetml/2006/main">
  <dimension ref="A1"/>
  <sheetViews>
    <sheetView workbookViewId="0"/>
  </sheetViews>
  <cols>
    <col customWidth="true" max="1" min="1" width="44"/>
  </cols>
  <sheetData>
    <row r="1">
      <c r="A1" t="s">
        <v>49</v>
      </c>
    </row>
  </sheetData>
</worksheet>
</file>

<file path=xl/worksheets/sheet3.xml><?xml version="1.0" encoding="utf-8"?>
<worksheet xmlns="http://schemas.openxmlformats.org/spreadsheetml/2006/main">
  <dimension ref="A1"/>
  <sheetViews>
    <sheetView workbookViewId="0"/>
  </sheetViews>
  <cols>
    <col customWidth="true" max="1" min="1" width="60"/>
    <col customWidth="true" max="2" min="2" width="50"/>
  </cols>
  <sheetData>
    <row r="1">
      <c r="A1" s="3" t="s">
        <v>37</v>
      </c>
      <c r="B1" s="3" t="s">
        <v>38</v>
      </c>
      <c r="C1" s="3" t="s">
        <v>39</v>
      </c>
    </row>
    <row r="2">
      <c r="A2" t="s">
        <v>40</v>
      </c>
      <c r="B2" t="s">
        <v>41</v>
      </c>
      <c r="C2" t="s">
        <v>42</v>
      </c>
    </row>
    <row r="3">
      <c r="A3" t="s">
        <v>43</v>
      </c>
      <c r="B3" t="s">
        <v>44</v>
      </c>
      <c r="C3" t="s">
        <v>42</v>
      </c>
    </row>
    <row r="4">
      <c r="A4" t="s">
        <v>45</v>
      </c>
      <c r="B4" t="s">
        <v>46</v>
      </c>
      <c r="C4" t="s">
        <v>42</v>
      </c>
    </row>
    <row r="5">
      <c r="A5" t="s">
        <v>47</v>
      </c>
      <c r="B5" t="s">
        <v>48</v>
      </c>
      <c r="C5" t="s">
        <v>42</v>
      </c>
    </row>
  </sheetData>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