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orporate_other_ebitda">Model!$B$6</definedName>
    <definedName name="other_us_thermal_ebitda">Model!$B$8</definedName>
    <definedName name="seaborne_thermal_ebitda">Model!$B$11</definedName>
    <definedName name="target_ev_ebitda">Model!$B$12</definedName>
    <definedName name="cash">Model!$B$14</definedName>
    <definedName name="diluted_shares">Model!$B$16</definedName>
    <definedName name="normalized_ebitda">Model!$B$19</definedName>
    <definedName name="prb_ebitda">Model!$B$9</definedName>
    <definedName name="adjusted_net_cash">Model!$B$18</definedName>
    <definedName name="target_enterprise_value">Model!$B$20</definedName>
    <definedName name="seaborne_met_ebitda">Model!$B$10</definedName>
    <definedName name="debt">Model!$B$15</definedName>
    <definedName name="equity_value">Model!$B$21</definedName>
    <definedName name="fair_value">Model!$B$22</definedName>
    <definedName name="current_price">Model!$B$7</definedName>
    <definedName name="upside">Model!$B$23</definedName>
  </definedNames>
  <calcPr calcId="122211" fullCalcOnLoad="true"/>
</workbook>
</file>

<file path=xl/sharedStrings.xml><?xml version="1.0" encoding="utf-8"?>
<sst xmlns="http://schemas.openxmlformats.org/spreadsheetml/2006/main" count="48" uniqueCount="48">
  <si>
    <t>Peabody Energy EV/EBITDA valuation</t>
  </si>
  <si>
    <t xml:space="preserve">EV/EBITDA valuation for Peabody Energy. The model values BTU on normalized segment adjusted EBITDA because coal earnings and GAAP net income are highly cyclical and currently distorted by Centurion commissioning costs, weather-driven U.S. thermal volume volatility, reclamation collateral changes, and convertible note refinancing. Base case gives credit for seaborne thermal strength and the completed surety cash release, but lowers normalized EBITDA and the target multiple versus the prior model until Centurion demonstrates consistent production through the second half of 2026.
</t>
  </si>
  <si>
    <t>As of 2026-07-29  ·  Currency: USD  ·  https://modeledge.ai/model/fm_075be95fe346fa80ec36fe55185f9aec</t>
  </si>
  <si>
    <t>Inputs</t>
  </si>
  <si>
    <t>Corporate and other EBITDA</t>
  </si>
  <si>
    <t>Current share price</t>
  </si>
  <si>
    <t>Other U.S. thermal EBITDA</t>
  </si>
  <si>
    <t>Powder River Basin EBITDA</t>
  </si>
  <si>
    <t>Seaborne met EBITDA</t>
  </si>
  <si>
    <t>Seaborne thermal EBITDA</t>
  </si>
  <si>
    <t>Target EV/EBITDA</t>
  </si>
  <si>
    <t>Constants</t>
  </si>
  <si>
    <t>cash</t>
  </si>
  <si>
    <t>debt</t>
  </si>
  <si>
    <t>diluted_shares</t>
  </si>
  <si>
    <t>Calculations</t>
  </si>
  <si>
    <t>adjusted_net_cash</t>
  </si>
  <si>
    <t>normalized_ebitda</t>
  </si>
  <si>
    <t>target_enterprise_value</t>
  </si>
  <si>
    <t>equity_value</t>
  </si>
  <si>
    <t>fair_value</t>
  </si>
  <si>
    <t>upside</t>
  </si>
  <si>
    <t>Outputs</t>
  </si>
  <si>
    <t>Fair value</t>
  </si>
  <si>
    <t>Upside</t>
  </si>
  <si>
    <t>Normalized EBITDA</t>
  </si>
  <si>
    <t>Target enterprise value</t>
  </si>
  <si>
    <t>Adjusted net cash</t>
  </si>
  <si>
    <t>Scenarios (reference)</t>
  </si>
  <si>
    <t>base</t>
  </si>
  <si>
    <t/>
  </si>
  <si>
    <t>bear</t>
  </si>
  <si>
    <t>corporate_other_ebitda = -70, other_us_thermal_ebitda = 60, prb_ebitda = 100, seaborne_met_ebitda = 60, seaborne_thermal_ebitda = 190, target_ev_ebitda = 3.8</t>
  </si>
  <si>
    <t>bull</t>
  </si>
  <si>
    <t>corporate_other_ebitda = -80, other_us_thermal_ebitda = 105, prb_ebitda = 185, seaborne_met_ebitda = 380, seaborne_thermal_ebitda = 330, target_ev_ebitda = 5.3</t>
  </si>
  <si>
    <t>Claim</t>
  </si>
  <si>
    <t>URL</t>
  </si>
  <si>
    <t>Accessed</t>
  </si>
  <si>
    <t>Q2 2026 net loss attributable to common stockholders was $(90.6)M, diluted EPS was $(0.74), and adjusted EBITDA was $24.0M.</t>
  </si>
  <si>
    <t>https://www.prnewswire.com/news-releases/peabody-reports-results-for-the-quarter-ended-june-30-2026-302837096.html</t>
  </si>
  <si>
    <t>2026-08-05</t>
  </si>
  <si>
    <t>Q2 2026 segment adjusted EBITDA was seaborne thermal $52.1M, seaborne metallurgical $(17.0)M, Powder River Basin $(7.1)M, and Other U.S. Thermal $26.9M.</t>
  </si>
  <si>
    <t>June 30, 2026 cash was $526.3M, restricted cash and collateral was $459.8M, current debt was $13.5M, long-term debt was $325.5M, and Q2 weighted average diluted shares were 122.0M.</t>
  </si>
  <si>
    <t>Peabody reduced restricted cash and collateral by about $350M through revised U.S. and Australia surety arrangements, with management saying the returned collateral is fully available cash.</t>
  </si>
  <si>
    <t>Centurion is targeting 1.5-2.0M tons of sales in 2H 2026, including 0.5-0.7M tons in Q3; management said shield alignment is behind them but a limited fault zone remains a Q3 execution item.</t>
  </si>
  <si>
    <t>https://modeledge.ai/company/BTU/Transcript/29632cd905a5fd8d99d4165fc90bcb0b</t>
  </si>
  <si>
    <t>Q3 2026 outlook calls for seaborne thermal volume of 3.0M tons at $52-$57/ton costs, seaborne met volume of 1.9-2.1M tons at $130-$140/ton costs, PRB volume of 22M tons at about $11.75-$12.25/ton costs, and Other U.S. Thermal volume of 3.7M tons at $45-$49/ton costs.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</si>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</sst>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
    <numFmt numFmtId="165" formatCode="&quot;$&quot;0.00"/>
    <numFmt numFmtId="166" formatCode="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3" fillId="0" borderId="0" xfId="0" applyFon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-70</v>
      </c>
    </row>
    <row r="7">
      <c r="A7" s="4" t="s">
        <v>5</v>
      </c>
      <c r="B7" s="6">
        <v>22.2</v>
      </c>
    </row>
    <row r="8">
      <c r="A8" s="4" t="s">
        <v>6</v>
      </c>
      <c r="B8" s="5">
        <v>85</v>
      </c>
    </row>
    <row r="9">
      <c r="A9" s="4" t="s">
        <v>7</v>
      </c>
      <c r="B9" s="5">
        <v>150</v>
      </c>
    </row>
    <row r="10">
      <c r="A10" s="4" t="s">
        <v>8</v>
      </c>
      <c r="B10" s="5">
        <v>210</v>
      </c>
    </row>
    <row r="11">
      <c r="A11" s="4" t="s">
        <v>9</v>
      </c>
      <c r="B11" s="5">
        <v>240</v>
      </c>
    </row>
    <row r="12">
      <c r="A12" s="4" t="s">
        <v>10</v>
      </c>
      <c r="B12" s="7">
        <v>4.6</v>
      </c>
    </row>
    <row r="13">
      <c r="A13" s="3" t="s">
        <v>11</v>
      </c>
    </row>
    <row r="14">
      <c r="A14" s="4" t="s">
        <v>12</v>
      </c>
      <c r="B14">
        <v>526.3</v>
      </c>
    </row>
    <row r="15">
      <c r="A15" s="4" t="s">
        <v>13</v>
      </c>
      <c r="B15">
        <v>339</v>
      </c>
    </row>
    <row r="16">
      <c r="A16" s="4" t="s">
        <v>14</v>
      </c>
      <c r="B16">
        <v>122</v>
      </c>
    </row>
    <row r="17">
      <c r="A17" s="3" t="s">
        <v>15</v>
      </c>
    </row>
    <row r="18">
      <c r="A18" s="4" t="s">
        <v>16</v>
      </c>
      <c r="B18" t="str">
        <f>(Model!$B$14-Model!$B$15)</f>
      </c>
    </row>
    <row r="19">
      <c r="A19" s="4" t="s">
        <v>17</v>
      </c>
      <c r="B19" t="str">
        <f>((((Model!$B$11+Model!$B$10)+Model!$B$9)+Model!$B$8)+Model!$B$6)</f>
      </c>
    </row>
    <row r="20">
      <c r="A20" s="4" t="s">
        <v>18</v>
      </c>
      <c r="B20" t="str">
        <f>(Model!$B$19*Model!$B$12)</f>
      </c>
    </row>
    <row r="21">
      <c r="A21" s="4" t="s">
        <v>19</v>
      </c>
      <c r="B21" t="str">
        <f>(Model!$B$20+Model!$B$18)</f>
      </c>
    </row>
    <row r="22">
      <c r="A22" s="4" t="s">
        <v>20</v>
      </c>
      <c r="B22" t="str">
        <f>(Model!$B$21/Model!$B$16)</f>
      </c>
    </row>
    <row r="23">
      <c r="A23" s="4" t="s">
        <v>21</v>
      </c>
      <c r="B23" t="str">
        <f>((Model!$B$22/Model!$B$7)-1)</f>
      </c>
    </row>
    <row r="24">
      <c r="A24" s="3" t="s">
        <v>22</v>
      </c>
    </row>
    <row r="25">
      <c r="A25" s="8" t="s">
        <v>23</v>
      </c>
      <c r="B25" s="6" t="str">
        <f>Model!$B$22</f>
      </c>
    </row>
    <row r="26">
      <c r="A26" s="4" t="s">
        <v>24</v>
      </c>
      <c r="B26" s="9" t="str">
        <f>Model!$B$23</f>
      </c>
    </row>
    <row r="27">
      <c r="A27" s="4" t="s">
        <v>25</v>
      </c>
      <c r="B27" s="5" t="str">
        <f>Model!$B$19</f>
      </c>
    </row>
    <row r="28">
      <c r="A28" s="4" t="s">
        <v>26</v>
      </c>
      <c r="B28" s="5" t="str">
        <f>Model!$B$20</f>
      </c>
    </row>
    <row r="29">
      <c r="A29" s="4" t="s">
        <v>27</v>
      </c>
      <c r="B29" s="5" t="str">
        <f>Model!$B$18</f>
      </c>
    </row>
    <row r="31">
      <c r="A31" s="3" t="s">
        <v>28</v>
      </c>
    </row>
    <row r="32">
      <c r="A32" s="4" t="s">
        <v>29</v>
      </c>
      <c r="B32" t="s">
        <v>30</v>
      </c>
    </row>
    <row r="33">
      <c r="A33" s="4" t="s">
        <v>31</v>
      </c>
      <c r="B33" t="s">
        <v>32</v>
      </c>
    </row>
    <row r="34">
      <c r="A34" s="4" t="s">
        <v>33</v>
      </c>
      <c r="B34" t="s">
        <v>34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35</v>
      </c>
      <c r="B1" s="3" t="s">
        <v>36</v>
      </c>
      <c r="C1" s="3" t="s">
        <v>37</v>
      </c>
    </row>
    <row r="2">
      <c r="A2" t="s">
        <v>38</v>
      </c>
      <c r="B2" t="s">
        <v>39</v>
      </c>
      <c r="C2" t="s">
        <v>40</v>
      </c>
    </row>
    <row r="3">
      <c r="A3" t="s">
        <v>41</v>
      </c>
      <c r="B3" t="s">
        <v>39</v>
      </c>
      <c r="C3" t="s">
        <v>40</v>
      </c>
    </row>
    <row r="4">
      <c r="A4" t="s">
        <v>42</v>
      </c>
      <c r="B4" t="s">
        <v>39</v>
      </c>
      <c r="C4" t="s">
        <v>40</v>
      </c>
    </row>
    <row r="5">
      <c r="A5" t="s">
        <v>43</v>
      </c>
      <c r="B5" t="s">
        <v>39</v>
      </c>
      <c r="C5" t="s">
        <v>40</v>
      </c>
    </row>
    <row r="6">
      <c r="A6" t="s">
        <v>44</v>
      </c>
      <c r="B6" t="s">
        <v>45</v>
      </c>
      <c r="C6" t="s">
        <v>40</v>
      </c>
    </row>
    <row r="7">
      <c r="A7" t="s">
        <v>46</v>
      </c>
      <c r="B7" t="s">
        <v>39</v>
      </c>
      <c r="C7"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