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fair_value">Model!$B$12</definedName>
    <definedName name="forward_net_income">Model!$B$13</definedName>
    <definedName name="implied_enterprise_value">Model!$B$17</definedName>
    <definedName name="net_debt">Model!$B$9</definedName>
    <definedName name="target_pe">Model!$B$10</definedName>
    <definedName name="market_implied_pe">Model!$B$14</definedName>
    <definedName name="implied_equity_value">Model!$B$15</definedName>
    <definedName name="upside">Model!$B$16</definedName>
    <definedName name="current_price">Model!$B$6</definedName>
    <definedName name="diluted_shares">Model!$B$7</definedName>
    <definedName name="forward_eps">Model!$B$8</definedName>
  </definedNames>
  <calcPr calcId="122211" fullCalcOnLoad="true"/>
</workbook>
</file>

<file path=xl/sharedStrings.xml><?xml version="1.0" encoding="utf-8"?>
<sst xmlns="http://schemas.openxmlformats.org/spreadsheetml/2006/main" count="39" uniqueCount="39">
  <si>
    <t>Dell FY27 forward non-GAAP P/E valuation</t>
  </si>
  <si>
    <t xml:space="preserve">Post-Q2 FY27 forward earnings valuation for Dell Technologies (ISG AI servers, traditional servers/storage, CSG PCs, and DFS financing). Capitalizes company-guided FY27 non-GAAP diluted EPS at a target forward P/E. Prefer consolidated forward P/E over FCF yield because DFS financing receivables and AI working-capital swings heavily distort GAAP free cash flow (Q2 FY27 GAAP FCF $0.99B vs adjusted FCF $8.1B). Prefer consolidated P/E over full SOTP for the primary mark because the Street prices DELL on earnings and the shared balance sheet/net debt complicate clean segment EV bridges; use segment OI only as a sanity check in refresh notes.
</t>
  </si>
  <si>
    <t>As of 2026-09-02  ·  Currency: USD  ·  https://modeledge.ai/model/fm_0847943faee80a20fb32353961cef10a</t>
  </si>
  <si>
    <t>Inputs</t>
  </si>
  <si>
    <t>Current share price</t>
  </si>
  <si>
    <t>Diluted shares</t>
  </si>
  <si>
    <t>FY27 non-GAAP diluted EPS</t>
  </si>
  <si>
    <t>Net debt</t>
  </si>
  <si>
    <t>Target forward P/E</t>
  </si>
  <si>
    <t>Calculations</t>
  </si>
  <si>
    <t>fair_value</t>
  </si>
  <si>
    <t>forward_net_income</t>
  </si>
  <si>
    <t>market_implied_pe</t>
  </si>
  <si>
    <t>implied_equity_value</t>
  </si>
  <si>
    <t>upside</t>
  </si>
  <si>
    <t>implied_enterprise_value</t>
  </si>
  <si>
    <t>Outputs</t>
  </si>
  <si>
    <t>Fair value per share</t>
  </si>
  <si>
    <t>Upside or downside</t>
  </si>
  <si>
    <t>Forward normalized net income</t>
  </si>
  <si>
    <t>Implied equity value</t>
  </si>
  <si>
    <t>Implied enterprise value</t>
  </si>
  <si>
    <t>Market-implied forward P/E</t>
  </si>
  <si>
    <t>Scenarios (reference)</t>
  </si>
  <si>
    <t>base</t>
  </si>
  <si>
    <t/>
  </si>
  <si>
    <t>bear</t>
  </si>
  <si>
    <t>forward_eps = 18, target_pe = 12</t>
  </si>
  <si>
    <t>bull</t>
  </si>
  <si>
    <t>forward_eps = 30, target_pe = 24</t>
  </si>
  <si>
    <t>Claim</t>
  </si>
  <si>
    <t>URL</t>
  </si>
  <si>
    <t>Accessed</t>
  </si>
  <si>
    <t>Q2 FY27 record results and raised FY27 guidance to $192B revenue and $25.50 non-GAAP diluted EPS; diluted shares ~651M in guide.</t>
  </si>
  <si>
    <t>https://www.sec.gov/Archives/edgar/data/1571996/000157199626000039/exhibit991earnings8kq2fy27.htm</t>
  </si>
  <si>
    <t>Q2 FY27 balance sheet: cash $11.6B, short-term debt $8.5B, long-term debt $26.0B (net debt ~$22.9B); diluted weighted-average shares 652M.</t>
  </si>
  <si>
    <t>Dell Technologies company research page listing public Modeledge models for structure comparison.</t>
  </si>
  <si>
    <t>https://modeledge.ai/company/DELL/research</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</si>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</sst>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quot;$&quot;0.00"/>
    <numFmt numFmtId="165" formatCode="0.000"/>
    <numFmt numFmtId="166" formatCode="0.0"/>
    <numFmt numFmtId="167" formatCode="0.0%"/>
    <numFmt numFmtId="168"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0" fontId="3" fillId="0" borderId="0" xfId="0" applyFon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s="5">
        <v>492</v>
      </c>
    </row>
    <row r="7">
      <c r="A7" s="4" t="s">
        <v>5</v>
      </c>
      <c r="B7" s="6">
        <v>0.651</v>
      </c>
    </row>
    <row r="8">
      <c r="A8" s="4" t="s">
        <v>6</v>
      </c>
      <c r="B8" s="5">
        <v>25.5</v>
      </c>
    </row>
    <row r="9">
      <c r="A9" s="4" t="s">
        <v>7</v>
      </c>
      <c r="B9" s="7">
        <v>22.9</v>
      </c>
    </row>
    <row r="10">
      <c r="A10" s="4" t="s">
        <v>8</v>
      </c>
      <c r="B10">
        <v>20</v>
      </c>
    </row>
    <row r="11">
      <c r="A11" s="3" t="s">
        <v>9</v>
      </c>
    </row>
    <row r="12">
      <c r="A12" s="4" t="s">
        <v>10</v>
      </c>
      <c r="B12" t="str">
        <f>(Model!$B$8*Model!$B$10)</f>
      </c>
    </row>
    <row r="13">
      <c r="A13" s="4" t="s">
        <v>11</v>
      </c>
      <c r="B13" t="str">
        <f>(Model!$B$8*Model!$B$7)</f>
      </c>
    </row>
    <row r="14">
      <c r="A14" s="4" t="s">
        <v>12</v>
      </c>
      <c r="B14" t="str">
        <f>(Model!$B$6/Model!$B$8)</f>
      </c>
    </row>
    <row r="15">
      <c r="A15" s="4" t="s">
        <v>13</v>
      </c>
      <c r="B15" t="str">
        <f>(Model!$B$12*Model!$B$7)</f>
      </c>
    </row>
    <row r="16">
      <c r="A16" s="4" t="s">
        <v>14</v>
      </c>
      <c r="B16" t="str">
        <f>((Model!$B$12/Model!$B$6)-1)</f>
      </c>
    </row>
    <row r="17">
      <c r="A17" s="4" t="s">
        <v>15</v>
      </c>
      <c r="B17" t="str">
        <f>(Model!$B$15+Model!$B$9)</f>
      </c>
    </row>
    <row r="18">
      <c r="A18" s="3" t="s">
        <v>16</v>
      </c>
    </row>
    <row r="19">
      <c r="A19" s="8" t="s">
        <v>17</v>
      </c>
      <c r="B19" s="5" t="str">
        <f>Model!$B$12</f>
      </c>
    </row>
    <row r="20">
      <c r="A20" s="4" t="s">
        <v>18</v>
      </c>
      <c r="B20" s="9" t="str">
        <f>Model!$B$16</f>
      </c>
    </row>
    <row r="21">
      <c r="A21" s="4" t="s">
        <v>19</v>
      </c>
      <c r="B21" s="10" t="str">
        <f>Model!$B$13</f>
      </c>
    </row>
    <row r="22">
      <c r="A22" s="4" t="s">
        <v>20</v>
      </c>
      <c r="B22" s="10" t="str">
        <f>Model!$B$15</f>
      </c>
    </row>
    <row r="23">
      <c r="A23" s="4" t="s">
        <v>21</v>
      </c>
      <c r="B23" s="10" t="str">
        <f>Model!$B$17</f>
      </c>
    </row>
    <row r="24">
      <c r="A24" s="4" t="s">
        <v>22</v>
      </c>
      <c r="B24" s="7" t="str">
        <f>Model!$B$14</f>
      </c>
    </row>
    <row r="25">
      <c r="A25" s="4" t="s">
        <v>4</v>
      </c>
      <c r="B25" s="5" t="str">
        <f>Model!$B$6</f>
      </c>
    </row>
    <row r="27">
      <c r="A27" s="3" t="s">
        <v>23</v>
      </c>
    </row>
    <row r="28">
      <c r="A28" s="4" t="s">
        <v>24</v>
      </c>
      <c r="B28" t="s">
        <v>25</v>
      </c>
    </row>
    <row r="29">
      <c r="A29" s="4" t="s">
        <v>26</v>
      </c>
      <c r="B29" t="s">
        <v>27</v>
      </c>
    </row>
    <row r="30">
      <c r="A30" s="4" t="s">
        <v>28</v>
      </c>
      <c r="B30" t="s">
        <v>29</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38</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30</v>
      </c>
      <c r="B1" s="3" t="s">
        <v>31</v>
      </c>
      <c r="C1" s="3" t="s">
        <v>32</v>
      </c>
    </row>
    <row r="2">
      <c r="A2" t="s">
        <v>33</v>
      </c>
      <c r="B2" t="s">
        <v>34</v>
      </c>
      <c r="C2" t="s">
        <v>25</v>
      </c>
    </row>
    <row r="3">
      <c r="A3" t="s">
        <v>35</v>
      </c>
      <c r="B3" t="s">
        <v>34</v>
      </c>
      <c r="C3" t="s">
        <v>25</v>
      </c>
    </row>
    <row r="4">
      <c r="A4" t="s">
        <v>36</v>
      </c>
      <c r="B4" t="s">
        <v>37</v>
      </c>
      <c r="C4" t="s">
        <v>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