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ntm_eps">Model!$B$28</definedName>
    <definedName name="fair_value">Model!$B$29</definedName>
    <definedName name="q2_revenue">Model!$B$13</definedName>
    <definedName name="applied_pe">Model!$B$20</definedName>
    <definedName name="q2_ngaap_gp">Model!$B$21</definedName>
    <definedName name="q2_ngaap_opinc">Model!$B$22</definedName>
    <definedName name="forward_net_income">Model!$B$30</definedName>
    <definedName name="implied_equity_value">Model!$B$32</definedName>
    <definedName name="tax_rate">Model!$B$15</definedName>
    <definedName name="ntm_ebitda">Model!$B$23</definedName>
    <definedName name="upside">Model!$B$31</definedName>
    <definedName name="ntm_fcf">Model!$B$33</definedName>
    <definedName name="current_price">Model!$B$6</definedName>
    <definedName name="ngaap_opex">Model!$B$9</definedName>
    <definedName name="ntm_vs_q2">Model!$B$11</definedName>
    <definedName name="ports_pike_pe_haircut">Model!$B$12</definedName>
    <definedName name="target_pe">Model!$B$14</definedName>
    <definedName name="da_quarter">Model!$B$17</definedName>
    <definedName name="fcf_conversion">Model!$B$18</definedName>
    <definedName name="q2_runrate_eps">Model!$B$27</definedName>
    <definedName name="diluted_shares">Model!$B$7</definedName>
    <definedName name="ngaap_gm">Model!$B$8</definedName>
    <definedName name="ngaap_other_income">Model!$B$10</definedName>
    <definedName name="q2_ngaap_pretax">Model!$B$24</definedName>
    <definedName name="q2_ngaap_ni">Model!$B$25</definedName>
    <definedName name="q2_ngaap_eps">Model!$B$26</definedName>
  </definedNames>
  <calcPr calcId="122211" fullCalcOnLoad="true"/>
</workbook>
</file>

<file path=xl/sharedStrings.xml><?xml version="1.0" encoding="utf-8"?>
<sst xmlns="http://schemas.openxmlformats.org/spreadsheetml/2006/main" count="70" uniqueCount="70">
  <si>
    <t>NVIDIA NTM nGAAP P/E valuation</t>
  </si>
  <si>
    <t xml:space="preserve">Pre-print NTM nGAAP (SBC-in) P/E for NVIDIA on Q2 FY27 company guide. Q2 print is after the close on 26 Aug 2026; this model builds Q2 nGAAP EPS from the guided P&amp;L (revenue $91.0B ±2%, nGAAP GM 75.0%, nGAAP opex $8.3B, tax 16-18%) and scales the 4x run-rate by an explicit NTM sequential overlay. nGAAP includes SBC beginning Q1 FY27 and excludes $15.936B of Q1 equity-security gains that sit in GAAP EPS $2.39. PORTS-Pike RVGs ($105B cap, RFS 2028) are a contingent P/E haircut defaulting to zero, not an NTM EPS cut. June 2026 notes are $25.0B by 8-K tranche sum and are treated as NTM EPS-neutral. Not an FCF-yield, EV/EBITDA, P/TBV, or FY27-EPS clone: NVIDIA is a mega-cap compounder priced on forward nGAAP earnings, and Q2-run-rate annualization without a sequential overlay understates NTM if growth continues.
</t>
  </si>
  <si>
    <t>As of 2026-08-26  ·  Currency: USD  ·  https://modeledge.ai/model/fm_0930b494ae2da6580148f418bcff3398</t>
  </si>
  <si>
    <t>Inputs</t>
  </si>
  <si>
    <t>Current share price</t>
  </si>
  <si>
    <t>Diluted shares</t>
  </si>
  <si>
    <t>Q2 nGAAP gross margin</t>
  </si>
  <si>
    <t>Q2 nGAAP operating expenses</t>
  </si>
  <si>
    <t>Q2 nGAAP other income</t>
  </si>
  <si>
    <t>NTM vs Q2 run-rate</t>
  </si>
  <si>
    <t>PORTS-Pike contingent P/E haircut</t>
  </si>
  <si>
    <t>Q2 FY27 guided revenue</t>
  </si>
  <si>
    <t>Target NTM nGAAP P/E</t>
  </si>
  <si>
    <t>nGAAP tax rate</t>
  </si>
  <si>
    <t>Constants</t>
  </si>
  <si>
    <t>da_quarter</t>
  </si>
  <si>
    <t>fcf_conversion</t>
  </si>
  <si>
    <t>Calculations</t>
  </si>
  <si>
    <t>applied_pe</t>
  </si>
  <si>
    <t>q2_ngaap_gp</t>
  </si>
  <si>
    <t>q2_ngaap_opinc</t>
  </si>
  <si>
    <t>ntm_ebitda</t>
  </si>
  <si>
    <t>q2_ngaap_pretax</t>
  </si>
  <si>
    <t>q2_ngaap_ni</t>
  </si>
  <si>
    <t>q2_ngaap_eps</t>
  </si>
  <si>
    <t>q2_runrate_eps</t>
  </si>
  <si>
    <t>ntm_eps</t>
  </si>
  <si>
    <t>fair_value</t>
  </si>
  <si>
    <t>forward_net_income</t>
  </si>
  <si>
    <t>upside</t>
  </si>
  <si>
    <t>implied_equity_value</t>
  </si>
  <si>
    <t>ntm_fcf</t>
  </si>
  <si>
    <t>Outputs</t>
  </si>
  <si>
    <t>Fair value per share</t>
  </si>
  <si>
    <t>Upside/downside</t>
  </si>
  <si>
    <t>NTM nGAAP EPS</t>
  </si>
  <si>
    <t>Q2 nGAAP EPS (guided)</t>
  </si>
  <si>
    <t>Applied NTM P/E</t>
  </si>
  <si>
    <t>NTM nGAAP net income</t>
  </si>
  <si>
    <t>NTM nGAAP EBITDA</t>
  </si>
  <si>
    <t>NTM free cash flow</t>
  </si>
  <si>
    <t>Implied equity value</t>
  </si>
  <si>
    <t>Scenarios (reference)</t>
  </si>
  <si>
    <t>base</t>
  </si>
  <si>
    <t/>
  </si>
  <si>
    <t>bear</t>
  </si>
  <si>
    <t>ngaap_gm = 0.73, ntm_vs_q2 = 0.95, ports_pike_pe_haircut = 2, q2_revenue = 88.2, target_pe = 20</t>
  </si>
  <si>
    <t>bull</t>
  </si>
  <si>
    <t>ngaap_gm = 0.755, ntm_vs_q2 = 1.18, q2_revenue = 93, target_pe = 32</t>
  </si>
  <si>
    <t>Claim</t>
  </si>
  <si>
    <t>URL</t>
  </si>
  <si>
    <t>Accessed</t>
  </si>
  <si>
    <t>Q1 FY27 (ended 26 Apr 2026): revenue $81.615B (+20% q/q, +85% y/y), Data Center $75.2B, GAAP/nGAAP GM 74.9%/75.0%, GAAP EPS $2.39 vs nGAAP EPS $1.87 on 24,391M diluted shares; nGAAP NI $45.548B. nGAAP includes SBC beginning Q1 FY27. GAAP other income includes $15.936B equity-security gains. Q2 FY27 guide: revenue $91.0B ±2% with zero China Data Center compute, GAAP/nGAAP GM 74.9%/75.0% ±50bp, GAAP/nGAAP opex ~$8.5B/$8.3B. FY27 tax 16-18%.</t>
  </si>
  <si>
    <t>https://www.sec.gov/Archives/edgar/data/1045810/000104581026000051/q1fy27pr.htm</t>
  </si>
  <si>
    <t>2026-08-26</t>
  </si>
  <si>
    <t>Q1 nGAAP other income $457M; nGAAP tax 16.0%; cash + marketable debt securities $50.3B; FCF $48.554B; $20.0B returned to shareholders in Q1; substantial Q2 cash-tax step-up flagged. No China DC Hopper shipments in Q1 vs $4.6B a year ago. Hyperscale ~50% of Data Center.</t>
  </si>
  <si>
    <t>https://www.sec.gov/Archives/edgar/data/1045810/000104581026000051/q1fy27cfocommentary.htm</t>
  </si>
  <si>
    <t>Q1 FY27 10-Q: diluted weighted-average shares 24,391 million; cash $13.237B, marketable debt securities $37.098B, ST debt $1.000B, LT debt $7.470B at 26 Apr 2026. Board approved additional $80.0B repurchase authorization on 18 May 2026 and raised the quarterly dividend to $0.25.</t>
  </si>
  <si>
    <t>https://www.sec.gov/Archives/edgar/data/1045810/000104581026000052/nvda-20260426.htm</t>
  </si>
  <si>
    <t>June 2026 notes offering completed: $3.5B 4.250% 2028 + $3.5B 4.350% 2029 + $4.0B 4.500% 2031 + $3.5B 4.750% 2033 + $4.0B 4.950% 2036 + $3.0B 5.550% 2046 + $3.5B 5.625% 2056 = $25.0B aggregate principal (Modeledge 8-K title says $21B; tranche math is $25.0B).</t>
  </si>
  <si>
    <t>https://www.sec.gov/Archives/edgar/data/1045810/000119312526275783/d48176d8k.htm</t>
  </si>
  <si>
    <t>17 Aug 2026 8-K: residual value guaranties on ~4.25 GW IT load at PORTS-Pike (option ~3.8 GW more); NVIDIA aggregate payment obligation cumulatively capped at $105B for the initial commitment; ready-for-service expected beginning 2028; OpenAI is tenant; NVIDIA pays on OpenAI insolvency or payment default; OpenAI reimburses/indemnifies NVIDIA.</t>
  </si>
  <si>
    <t>https://www.sec.gov/Archives/edgar/data/1045810/000104581026000069/nvda-20260817.htm</t>
  </si>
  <si>
    <t>Q2 FY27 print scheduled after the close 26 Aug 2026. Street Q2 EPS consensus ~$2.07 vs company-guided nGAAP build ~$2.05; FY27 consensus revenue ~$391.3B and EPS ~$9.34.</t>
  </si>
  <si>
    <t>https://www.financecalendar.com/event/nvda-earnings-august-2026/</t>
  </si>
  <si>
    <t>Street 12-month price targets clustered around $305 (Investing.com ~$304.73 from 59 analysts; StockAnalysis $305.79 from 61). Recent maintains include KeyBanc $330, Cantor $350, Rosenblatt $325 (24 Aug 2026).</t>
  </si>
  <si>
    <t>https://www.investing.com/equities/nvidia-corp-consensus-estimates</t>
  </si>
  <si>
    <t>Company Q1 FY27 newsroom release confirming $81.6B revenue, $1.87 nGAAP EPS, $80B incremental buyback authorization, $0.25 dividend, and Q2 $91.0B guide.</t>
  </si>
  <si>
    <t>https://nvidianews.nvidia.com/news/nvidia-announces-financial-results-for-first-quarter-fiscal-2027</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</si>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</sst>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0.0%"/>
    <numFmt numFmtId="165" formatCode="&quot;$&quot;0.00"/>
    <numFmt numFmtId="166" formatCode="0.0"/>
    <numFmt numFmtId="167" formatCode="&quot;$&quot;#,##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0" fontId="3" fillId="0" borderId="0" xfId="0" applyFon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t="s">
        <v>1</v>
      </c>
    </row>
    <row r="3">
      <c r="A3" s="2" t="s">
        <v>2</v>
      </c>
    </row>
    <row r="5">
      <c r="A5" s="3" t="s">
        <v>3</v>
      </c>
    </row>
    <row r="6">
      <c r="A6" s="4" t="s">
        <v>4</v>
      </c>
      <c r="B6">
        <v>209.75</v>
      </c>
    </row>
    <row r="7">
      <c r="A7" s="4" t="s">
        <v>5</v>
      </c>
      <c r="B7">
        <v>24391</v>
      </c>
    </row>
    <row r="8">
      <c r="A8" s="4" t="s">
        <v>6</v>
      </c>
      <c r="B8" s="5">
        <v>0.75</v>
      </c>
    </row>
    <row r="9">
      <c r="A9" s="4" t="s">
        <v>7</v>
      </c>
      <c r="B9">
        <v>8.3</v>
      </c>
    </row>
    <row r="10">
      <c r="A10" s="4" t="s">
        <v>8</v>
      </c>
      <c r="B10">
        <v>0.45</v>
      </c>
    </row>
    <row r="11">
      <c r="A11" s="4" t="s">
        <v>9</v>
      </c>
      <c r="B11">
        <v>1.07</v>
      </c>
    </row>
    <row r="12">
      <c r="A12" s="4" t="s">
        <v>10</v>
      </c>
      <c r="B12">
        <v>0</v>
      </c>
    </row>
    <row r="13">
      <c r="A13" s="4" t="s">
        <v>11</v>
      </c>
      <c r="B13">
        <v>91</v>
      </c>
    </row>
    <row r="14">
      <c r="A14" s="4" t="s">
        <v>12</v>
      </c>
      <c r="B14">
        <v>26</v>
      </c>
    </row>
    <row r="15">
      <c r="A15" s="4" t="s">
        <v>13</v>
      </c>
      <c r="B15" s="5">
        <v>0.17</v>
      </c>
    </row>
    <row r="16">
      <c r="A16" s="3" t="s">
        <v>14</v>
      </c>
    </row>
    <row r="17">
      <c r="A17" s="4" t="s">
        <v>15</v>
      </c>
      <c r="B17">
        <v>1.1</v>
      </c>
    </row>
    <row r="18">
      <c r="A18" s="4" t="s">
        <v>16</v>
      </c>
      <c r="B18">
        <v>0.9</v>
      </c>
    </row>
    <row r="19">
      <c r="A19" s="3" t="s">
        <v>17</v>
      </c>
    </row>
    <row r="20">
      <c r="A20" s="4" t="s">
        <v>18</v>
      </c>
      <c r="B20" t="str">
        <f>(Model!$B$14-Model!$B$12)</f>
      </c>
    </row>
    <row r="21">
      <c r="A21" s="4" t="s">
        <v>19</v>
      </c>
      <c r="B21" t="str">
        <f>(Model!$B$13*Model!$B$8)</f>
      </c>
    </row>
    <row r="22">
      <c r="A22" s="4" t="s">
        <v>20</v>
      </c>
      <c r="B22" t="str">
        <f>(Model!$B$21-Model!$B$9)</f>
      </c>
    </row>
    <row r="23">
      <c r="A23" s="4" t="s">
        <v>21</v>
      </c>
      <c r="B23" t="str">
        <f>((((Model!$B$22+Model!$B$17)*4)*Model!$B$11)*1000)</f>
      </c>
    </row>
    <row r="24">
      <c r="A24" s="4" t="s">
        <v>22</v>
      </c>
      <c r="B24" t="str">
        <f>(Model!$B$22+Model!$B$10)</f>
      </c>
    </row>
    <row r="25">
      <c r="A25" s="4" t="s">
        <v>23</v>
      </c>
      <c r="B25" t="str">
        <f>(Model!$B$24*(1-Model!$B$15))</f>
      </c>
    </row>
    <row r="26">
      <c r="A26" s="4" t="s">
        <v>24</v>
      </c>
      <c r="B26" t="str">
        <f>((Model!$B$25*1000)/Model!$B$7)</f>
      </c>
    </row>
    <row r="27">
      <c r="A27" s="4" t="s">
        <v>25</v>
      </c>
      <c r="B27" t="str">
        <f>(Model!$B$26*4)</f>
      </c>
    </row>
    <row r="28">
      <c r="A28" s="4" t="s">
        <v>26</v>
      </c>
      <c r="B28" t="str">
        <f>(Model!$B$27*Model!$B$11)</f>
      </c>
    </row>
    <row r="29">
      <c r="A29" s="4" t="s">
        <v>27</v>
      </c>
      <c r="B29" t="str">
        <f>(Model!$B$28*Model!$B$20)</f>
      </c>
    </row>
    <row r="30">
      <c r="A30" s="4" t="s">
        <v>28</v>
      </c>
      <c r="B30" t="str">
        <f>(Model!$B$28*Model!$B$7)</f>
      </c>
    </row>
    <row r="31">
      <c r="A31" s="4" t="s">
        <v>29</v>
      </c>
      <c r="B31" t="str">
        <f>((Model!$B$29/Model!$B$6)-1)</f>
      </c>
    </row>
    <row r="32">
      <c r="A32" s="4" t="s">
        <v>30</v>
      </c>
      <c r="B32" t="str">
        <f>(Model!$B$30*Model!$B$20)</f>
      </c>
    </row>
    <row r="33">
      <c r="A33" s="4" t="s">
        <v>31</v>
      </c>
      <c r="B33" t="str">
        <f>(Model!$B$30*Model!$B$18)</f>
      </c>
    </row>
    <row r="34">
      <c r="A34" s="3" t="s">
        <v>32</v>
      </c>
    </row>
    <row r="35">
      <c r="A35" s="6" t="s">
        <v>33</v>
      </c>
      <c r="B35" s="7" t="str">
        <f>Model!$B$29</f>
      </c>
    </row>
    <row r="36">
      <c r="A36" s="4" t="s">
        <v>34</v>
      </c>
      <c r="B36" s="5" t="str">
        <f>Model!$B$31</f>
      </c>
    </row>
    <row r="37">
      <c r="A37" s="4" t="s">
        <v>35</v>
      </c>
      <c r="B37" s="7" t="str">
        <f>Model!$B$28</f>
      </c>
    </row>
    <row r="38">
      <c r="A38" s="4" t="s">
        <v>36</v>
      </c>
      <c r="B38" s="7" t="str">
        <f>Model!$B$26</f>
      </c>
    </row>
    <row r="39">
      <c r="A39" s="4" t="s">
        <v>37</v>
      </c>
      <c r="B39" s="8" t="str">
        <f>Model!$B$20</f>
      </c>
    </row>
    <row r="40">
      <c r="A40" s="4" t="s">
        <v>38</v>
      </c>
      <c r="B40" s="9" t="str">
        <f>Model!$B$30</f>
      </c>
    </row>
    <row r="41">
      <c r="A41" s="4" t="s">
        <v>39</v>
      </c>
      <c r="B41" s="9" t="str">
        <f>Model!$B$23</f>
      </c>
    </row>
    <row r="42">
      <c r="A42" s="4" t="s">
        <v>40</v>
      </c>
      <c r="B42" s="9" t="str">
        <f>Model!$B$33</f>
      </c>
    </row>
    <row r="43">
      <c r="A43" s="4" t="s">
        <v>41</v>
      </c>
      <c r="B43" s="9" t="str">
        <f>Model!$B$32</f>
      </c>
    </row>
    <row r="45">
      <c r="A45" s="3" t="s">
        <v>42</v>
      </c>
    </row>
    <row r="46">
      <c r="A46" s="4" t="s">
        <v>43</v>
      </c>
      <c r="B46" t="s">
        <v>44</v>
      </c>
    </row>
    <row r="47">
      <c r="A47" s="4" t="s">
        <v>45</v>
      </c>
      <c r="B47" t="s">
        <v>46</v>
      </c>
    </row>
    <row r="48">
      <c r="A48" s="4" t="s">
        <v>47</v>
      </c>
      <c r="B48" t="s">
        <v>48</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69</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49</v>
      </c>
      <c r="B1" s="3" t="s">
        <v>50</v>
      </c>
      <c r="C1" s="3" t="s">
        <v>51</v>
      </c>
    </row>
    <row r="2">
      <c r="A2" t="s">
        <v>52</v>
      </c>
      <c r="B2" t="s">
        <v>53</v>
      </c>
      <c r="C2" t="s">
        <v>54</v>
      </c>
    </row>
    <row r="3">
      <c r="A3" t="s">
        <v>55</v>
      </c>
      <c r="B3" t="s">
        <v>56</v>
      </c>
      <c r="C3" t="s">
        <v>54</v>
      </c>
    </row>
    <row r="4">
      <c r="A4" t="s">
        <v>57</v>
      </c>
      <c r="B4" t="s">
        <v>58</v>
      </c>
      <c r="C4" t="s">
        <v>54</v>
      </c>
    </row>
    <row r="5">
      <c r="A5" t="s">
        <v>59</v>
      </c>
      <c r="B5" t="s">
        <v>60</v>
      </c>
      <c r="C5" t="s">
        <v>54</v>
      </c>
    </row>
    <row r="6">
      <c r="A6" t="s">
        <v>61</v>
      </c>
      <c r="B6" t="s">
        <v>62</v>
      </c>
      <c r="C6" t="s">
        <v>54</v>
      </c>
    </row>
    <row r="7">
      <c r="A7" t="s">
        <v>63</v>
      </c>
      <c r="B7" t="s">
        <v>64</v>
      </c>
      <c r="C7" t="s">
        <v>54</v>
      </c>
    </row>
    <row r="8">
      <c r="A8" t="s">
        <v>65</v>
      </c>
      <c r="B8" t="s">
        <v>66</v>
      </c>
      <c r="C8" t="s">
        <v>54</v>
      </c>
    </row>
    <row r="9">
      <c r="A9" t="s">
        <v>67</v>
      </c>
      <c r="B9" t="s">
        <v>68</v>
      </c>
      <c r="C9" t="s">
        <v>54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