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tm_capex">Model!$B$11</definedName>
    <definedName name="fy2025_revenue">Model!$B$21</definedName>
    <definedName name="fy2026_cfo">Model!$B$23</definedName>
    <definedName name="fy2026_gaap_eps">Model!$B$24</definedName>
    <definedName name="q4_2026_net_capex">Model!$B$37</definedName>
    <definedName name="q4_2026_ngaap_gm">Model!$B$39</definedName>
    <definedName name="current_equity_value">Model!$B$46</definedName>
    <definedName name="implied_ev">Model!$B$51</definedName>
    <definedName name="fy2025_cfo">Model!$B$18</definedName>
    <definedName name="q1_2027_guide_revenue">Model!$B$30</definedName>
    <definedName name="q4_2026_revenue">Model!$B$40</definedName>
    <definedName name="sca_count">Model!$B$41</definedName>
    <definedName name="fcf_fy2024">Model!$B$48</definedName>
    <definedName name="implied_ev_ebitda">Model!$B$55</definedName>
    <definedName name="current_ev_ebitda">Model!$B$56</definedName>
    <definedName name="current_price">Model!$B$7</definedName>
    <definedName name="fy2026_net_capex">Model!$B$25</definedName>
    <definedName name="q1_2027_guide_ngaap_eps">Model!$B$29</definedName>
    <definedName name="ntm_fcf_yield">Model!$B$58</definedName>
    <definedName name="diluted_shares">Model!$B$8</definedName>
    <definedName name="fy2024_fcf">Model!$B$17</definedName>
    <definedName name="fy2025_fcf">Model!$B$20</definedName>
    <definedName name="q3_2026_adj_fcf">Model!$B$31</definedName>
    <definedName name="q4_2026_ngaap_eps">Model!$B$38</definedName>
    <definedName name="sca_rpo">Model!$B$43</definedName>
    <definedName name="current_ev">Model!$B$53</definedName>
    <definedName name="net_debt">Model!$B$9</definedName>
    <definedName name="ntm_cfo">Model!$B$12</definedName>
    <definedName name="ntm_ebitda">Model!$B$13</definedName>
    <definedName name="fcf_fy2025">Model!$B$49</definedName>
    <definedName name="implied_equity_value">Model!$B$54</definedName>
    <definedName name="cash_and_investments">Model!$B$16</definedName>
    <definedName name="fy2025_ebitda">Model!$B$19</definedName>
    <definedName name="fy2026_revenue">Model!$B$27</definedName>
    <definedName name="q1_2027_guide_capex">Model!$B$28</definedName>
    <definedName name="q4_2026_adj_fcf">Model!$B$35</definedName>
    <definedName name="q4_2026_cfo">Model!$B$36</definedName>
    <definedName name="fy2026_adj_fcf">Model!$B$22</definedName>
    <definedName name="q3_2026_cfo">Model!$B$32</definedName>
    <definedName name="q3_2026_ebitda">Model!$B$33</definedName>
    <definedName name="q3_2026_revenue">Model!$B$34</definedName>
    <definedName name="sca_deposits">Model!$B$42</definedName>
    <definedName name="total_debt">Model!$B$44</definedName>
    <definedName name="fcf_fy2026">Model!$B$50</definedName>
    <definedName name="normalized_fcf">Model!$B$10</definedName>
    <definedName name="target_fcf_yield">Model!$B$14</definedName>
    <definedName name="fy2026_ngaap_eps">Model!$B$26</definedName>
    <definedName name="ebitda_ntm">Model!$B$47</definedName>
    <definedName name="ntm_fcf">Model!$B$52</definedName>
    <definedName name="current_fcf_yield">Model!$B$57</definedName>
    <definedName name="implied_price">Model!$B$59</definedName>
    <definedName name="upside">Model!$B$60</definedName>
  </definedNames>
  <calcPr calcId="122211" fullCalcOnLoad="true"/>
</workbook>
</file>

<file path=xl/sharedStrings.xml><?xml version="1.0" encoding="utf-8"?>
<sst xmlns="http://schemas.openxmlformats.org/spreadsheetml/2006/main" count="95" uniqueCount="95">
  <si>
    <t>Micron through-cycle FCF yield valuation</t>
  </si>
  <si>
    <t>Through-cycle unlevered FCF yield for Micron. Peak FY2026 and Q1 FY2027 run-rate earnings (Q4 revenue $54.2B / 87% GM; Q1 guide $61.5B / ~86% GM) are shortage prints, not the capitalized cash earnings. Normalized FCF sits between prior-cycle peak FCF of $8.5B (FY2018) and peak quarterly run-rates, reflecting HBM mix and SCA floor margins well above historical peaks, after mid-cycle net capex. Net cash excludes SCA customer deposits (financing liability). Q4 print confirmed tighter 2027-2028 supply and expanded SCAs; FY2027 construction CapEx is rising.</t>
  </si>
  <si>
    <t>As of 2026-09-30  ·  Currency: USD  ·  https://modeledge.ai/model/fm_166aa0b00fff214fa90c699623f81d9f</t>
  </si>
  <si>
    <t>FY2024</t>
  </si>
  <si>
    <t>FY2025</t>
  </si>
  <si>
    <t>FY2026</t>
  </si>
  <si>
    <t>Inputs</t>
  </si>
  <si>
    <t>Current share price</t>
  </si>
  <si>
    <t>Diluted shares</t>
  </si>
  <si>
    <t>Net debt</t>
  </si>
  <si>
    <t>Through-cycle unlevered FCF</t>
  </si>
  <si>
    <t>NTM net capex</t>
  </si>
  <si>
    <t>NTM operating cash flow</t>
  </si>
  <si>
    <t>NTM EBITDA</t>
  </si>
  <si>
    <t>Target FCF yield</t>
  </si>
  <si>
    <t>Constants</t>
  </si>
  <si>
    <t>cash_and_investments</t>
  </si>
  <si>
    <t>fy2024_fcf</t>
  </si>
  <si>
    <t>fy2025_cfo</t>
  </si>
  <si>
    <t>fy2025_ebitda</t>
  </si>
  <si>
    <t>fy2025_fcf</t>
  </si>
  <si>
    <t>fy2025_revenue</t>
  </si>
  <si>
    <t>fy2026_adj_fcf</t>
  </si>
  <si>
    <t>fy2026_cfo</t>
  </si>
  <si>
    <t>fy2026_gaap_eps</t>
  </si>
  <si>
    <t>fy2026_net_capex</t>
  </si>
  <si>
    <t>fy2026_ngaap_eps</t>
  </si>
  <si>
    <t>fy2026_revenue</t>
  </si>
  <si>
    <t>q1_2027_guide_capex</t>
  </si>
  <si>
    <t>q1_2027_guide_ngaap_eps</t>
  </si>
  <si>
    <t>q1_2027_guide_revenue</t>
  </si>
  <si>
    <t>q3_2026_adj_fcf</t>
  </si>
  <si>
    <t>q3_2026_cfo</t>
  </si>
  <si>
    <t>q3_2026_ebitda</t>
  </si>
  <si>
    <t>q3_2026_revenue</t>
  </si>
  <si>
    <t>q4_2026_adj_fcf</t>
  </si>
  <si>
    <t>q4_2026_cfo</t>
  </si>
  <si>
    <t>q4_2026_net_capex</t>
  </si>
  <si>
    <t>q4_2026_ngaap_eps</t>
  </si>
  <si>
    <t>q4_2026_ngaap_gm</t>
  </si>
  <si>
    <t>q4_2026_revenue</t>
  </si>
  <si>
    <t>sca_count</t>
  </si>
  <si>
    <t>sca_deposits</t>
  </si>
  <si>
    <t>sca_rpo</t>
  </si>
  <si>
    <t>total_debt</t>
  </si>
  <si>
    <t>Calculations</t>
  </si>
  <si>
    <t>current_equity_value</t>
  </si>
  <si>
    <t>ebitda_ntm</t>
  </si>
  <si>
    <t>fcf_fy2024</t>
  </si>
  <si>
    <t>fcf_fy2025</t>
  </si>
  <si>
    <t>fcf_fy2026</t>
  </si>
  <si>
    <t>implied_ev</t>
  </si>
  <si>
    <t>ntm_fcf</t>
  </si>
  <si>
    <t>current_ev</t>
  </si>
  <si>
    <t>implied_equity_value</t>
  </si>
  <si>
    <t>implied_ev_ebitda</t>
  </si>
  <si>
    <t>current_ev_ebitda</t>
  </si>
  <si>
    <t>current_fcf_yield</t>
  </si>
  <si>
    <t>ntm_fcf_yield</t>
  </si>
  <si>
    <t>implied_price</t>
  </si>
  <si>
    <t>upside</t>
  </si>
  <si>
    <t>Outputs</t>
  </si>
  <si>
    <t>Fair value per share</t>
  </si>
  <si>
    <t>NTM FCF</t>
  </si>
  <si>
    <t>Implied equity value</t>
  </si>
  <si>
    <t>Implied share price</t>
  </si>
  <si>
    <t>Upside vs current price</t>
  </si>
  <si>
    <t>Current EV to NTM EBITDA</t>
  </si>
  <si>
    <t>Implied EV to NTM EBITDA</t>
  </si>
  <si>
    <t>Through-cycle FCF yield at market EV</t>
  </si>
  <si>
    <t>FCF bridge ($M)</t>
  </si>
  <si>
    <t>Reported or through-cycle FCF</t>
  </si>
  <si>
    <t>Scenarios (reference)</t>
  </si>
  <si>
    <t>base</t>
  </si>
  <si>
    <t>normalized_fcf = 52000, ntm_capex = 52000, ntm_cfo = 140000, ntm_ebitda = 175000, target_fcf_yield = 0.045</t>
  </si>
  <si>
    <t>bear</t>
  </si>
  <si>
    <t>diluted_shares = 1160, net_debt = -5000, normalized_fcf = 28000, ntm_capex = 55000, ntm_cfo = 55000, ntm_ebitda = 70000, target_fcf_yield = 0.075</t>
  </si>
  <si>
    <t>bull</t>
  </si>
  <si>
    <t>diluted_shares = 1135, net_debt = -70000, normalized_fcf = 72000, ntm_capex = 48000, ntm_cfo = 180000, ntm_ebitda = 220000, target_fcf_yield = 0.035</t>
  </si>
  <si>
    <t>Claim</t>
  </si>
  <si>
    <t>URL</t>
  </si>
  <si>
    <t>Accessed</t>
  </si>
  <si>
    <t>Fiscal Q4 2026 (ended 3 Sep 2026) revenue $54.229B, GAAP diluted EPS $32.87, non-GAAP diluted EPS $33.42, non-GAAP GM 87.0%, CFO $43.973B, investments in capex net $10.774B, adjusted FCF $33.199B. FY2026 revenue $133.188B, non-GAAP EPS $75.52, CFO $89.675B, net capex $27.367B, adj FCF $62.308B. Cash+marketable+restricted $73.48B; diluted shares ~1.15B. Q1 FY2027 guide: revenue $61.5B +/- $1.5B, non-GAAP GM ~86.25%, non-GAAP EPS $38.15 +/- $1.00, non-GAAP opex ~$2.06B.</t>
  </si>
  <si>
    <t>https://www.sec.gov/Archives/edgar/data/723125/000072312526000018/a2026q4ex991-pressrelease.htm</t>
  </si>
  <si>
    <t/>
  </si>
  <si>
    <t>Q4 FY2026 8-K Item 2.02 (acc 0000723125-26-000018) announcing record Q4 and FY2026 results; Exhibit 99.1 press release.</t>
  </si>
  <si>
    <t>https://www.sec.gov/Archives/edgar/data/723125/000072312526000018/mu-20260930.htm</t>
  </si>
  <si>
    <t>Q4 call 30 Sep 2026: 26 SCAs (&gt;35% of revenue through 2030); RPO ~$150B; SCA cash deposits $12.7B (financing, not FCF); net cash $68.3B before deposit adjustment; Q1 CapEx ~$11.5B and 1H FY2027 CapEx ~$25B with 2H higher and construction CapEx growing faster; FY2027 sequential revenue growth each quarter; Q1 GM is FY2027 floor; memory/storage much tighter in calendar 2027 and 2028 than 2026; no line of sight to supply-demand balance; &gt;75% of 2027 output already committed.</t>
  </si>
  <si>
    <t>https://investors.micron.com/events-and-presentations</t>
  </si>
  <si>
    <t>Q4 balance sheet: cash $38.364B, ST investments $5.070B, LT marketable $30.019B (sum $73.453B); current debt $0.491B + LT debt $4.688B = $5.179B; noncurrent customer contract liabilities $12.895B. Net cash excluding SCA deposits ~$55.5B (model net_debt -$55.527B).</t>
  </si>
  <si>
    <t>Through-cycle basis unchanged: do not capitalize peak Q4/Q1 EPS or annualize $33B quarterly FCF. Prior-cycle peak FCF FY2018 $8.5B. SCA floors still imply mid-cycle margins above historical peaks, but rising FY2027 construction CapEx offsets raising normalized FCF on this print.</t>
  </si>
  <si>
    <t>https://investors.micron.com/quarterly-results</t>
  </si>
  <si>
    <t>Live MU quote $1,065.11 at 30 Sep 2026 close (provider timestamp 20:00:01Z).</t>
  </si>
  <si>
    <t>https://finance.yahoo.com/quote/MU/</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</si>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</sst>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0"/>
    <numFmt numFmtId="165" formatCode="#,##0"/>
    <numFmt numFmtId="166" formatCode="0.0%"/>
    <numFmt numFmtId="167"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t="s">
        <v>1</v>
      </c>
    </row>
    <row r="3">
      <c r="A3" s="2" t="s">
        <v>2</v>
      </c>
    </row>
    <row r="5">
      <c r="B5" s="3" t="s">
        <v>3</v>
      </c>
      <c r="C5" s="3" t="s">
        <v>4</v>
      </c>
      <c r="D5" s="3" t="s">
        <v>5</v>
      </c>
    </row>
    <row r="6">
      <c r="A6" s="4" t="s">
        <v>6</v>
      </c>
    </row>
    <row r="7">
      <c r="A7" s="5" t="s">
        <v>7</v>
      </c>
      <c r="B7" s="6">
        <v>1065.11</v>
      </c>
    </row>
    <row r="8">
      <c r="A8" s="5" t="s">
        <v>8</v>
      </c>
      <c r="B8" s="7">
        <v>1150</v>
      </c>
    </row>
    <row r="9">
      <c r="A9" s="5" t="s">
        <v>9</v>
      </c>
      <c r="B9" s="7">
        <v>-55527</v>
      </c>
    </row>
    <row r="10">
      <c r="A10" s="5" t="s">
        <v>10</v>
      </c>
      <c r="B10" s="7">
        <v>52000</v>
      </c>
    </row>
    <row r="11">
      <c r="A11" s="5" t="s">
        <v>11</v>
      </c>
      <c r="B11" s="7">
        <v>52000</v>
      </c>
    </row>
    <row r="12">
      <c r="A12" s="5" t="s">
        <v>12</v>
      </c>
      <c r="B12" s="7">
        <v>140000</v>
      </c>
    </row>
    <row r="13">
      <c r="A13" s="5" t="s">
        <v>13</v>
      </c>
      <c r="B13" s="7">
        <v>175000</v>
      </c>
    </row>
    <row r="14">
      <c r="A14" s="5" t="s">
        <v>14</v>
      </c>
      <c r="B14" s="8">
        <v>0.045</v>
      </c>
    </row>
    <row r="15">
      <c r="A15" s="4" t="s">
        <v>15</v>
      </c>
    </row>
    <row r="16">
      <c r="A16" s="5" t="s">
        <v>16</v>
      </c>
      <c r="B16">
        <v>73453</v>
      </c>
    </row>
    <row r="17">
      <c r="A17" s="5" t="s">
        <v>17</v>
      </c>
      <c r="B17">
        <v>121</v>
      </c>
    </row>
    <row r="18">
      <c r="A18" s="5" t="s">
        <v>18</v>
      </c>
      <c r="B18">
        <v>17525</v>
      </c>
    </row>
    <row r="19">
      <c r="A19" s="5" t="s">
        <v>19</v>
      </c>
      <c r="B19">
        <v>18122</v>
      </c>
    </row>
    <row r="20">
      <c r="A20" s="5" t="s">
        <v>20</v>
      </c>
      <c r="B20">
        <v>1668</v>
      </c>
    </row>
    <row r="21">
      <c r="A21" s="5" t="s">
        <v>21</v>
      </c>
      <c r="B21">
        <v>37378</v>
      </c>
    </row>
    <row r="22">
      <c r="A22" s="5" t="s">
        <v>22</v>
      </c>
      <c r="B22">
        <v>62308</v>
      </c>
    </row>
    <row r="23">
      <c r="A23" s="5" t="s">
        <v>23</v>
      </c>
      <c r="B23">
        <v>89675</v>
      </c>
    </row>
    <row r="24">
      <c r="A24" s="5" t="s">
        <v>24</v>
      </c>
      <c r="B24">
        <v>74.33</v>
      </c>
    </row>
    <row r="25">
      <c r="A25" s="5" t="s">
        <v>25</v>
      </c>
      <c r="B25">
        <v>27367</v>
      </c>
    </row>
    <row r="26">
      <c r="A26" s="5" t="s">
        <v>26</v>
      </c>
      <c r="B26">
        <v>75.52</v>
      </c>
    </row>
    <row r="27">
      <c r="A27" s="5" t="s">
        <v>27</v>
      </c>
      <c r="B27">
        <v>133188</v>
      </c>
    </row>
    <row r="28">
      <c r="A28" s="5" t="s">
        <v>28</v>
      </c>
      <c r="B28">
        <v>11500</v>
      </c>
    </row>
    <row r="29">
      <c r="A29" s="5" t="s">
        <v>29</v>
      </c>
      <c r="B29">
        <v>38.15</v>
      </c>
    </row>
    <row r="30">
      <c r="A30" s="5" t="s">
        <v>30</v>
      </c>
      <c r="B30">
        <v>61500</v>
      </c>
    </row>
    <row r="31">
      <c r="A31" s="5" t="s">
        <v>31</v>
      </c>
      <c r="B31">
        <v>18300</v>
      </c>
    </row>
    <row r="32">
      <c r="A32" s="5" t="s">
        <v>32</v>
      </c>
      <c r="B32">
        <v>25388</v>
      </c>
    </row>
    <row r="33">
      <c r="A33" s="5" t="s">
        <v>33</v>
      </c>
      <c r="B33">
        <v>35682</v>
      </c>
    </row>
    <row r="34">
      <c r="A34" s="5" t="s">
        <v>34</v>
      </c>
      <c r="B34">
        <v>41456</v>
      </c>
    </row>
    <row r="35">
      <c r="A35" s="5" t="s">
        <v>35</v>
      </c>
      <c r="B35">
        <v>33199</v>
      </c>
    </row>
    <row r="36">
      <c r="A36" s="5" t="s">
        <v>36</v>
      </c>
      <c r="B36">
        <v>43973</v>
      </c>
    </row>
    <row r="37">
      <c r="A37" s="5" t="s">
        <v>37</v>
      </c>
      <c r="B37">
        <v>10774</v>
      </c>
    </row>
    <row r="38">
      <c r="A38" s="5" t="s">
        <v>38</v>
      </c>
      <c r="B38">
        <v>33.42</v>
      </c>
    </row>
    <row r="39">
      <c r="A39" s="5" t="s">
        <v>39</v>
      </c>
      <c r="B39">
        <v>0.87</v>
      </c>
    </row>
    <row r="40">
      <c r="A40" s="5" t="s">
        <v>40</v>
      </c>
      <c r="B40">
        <v>54229</v>
      </c>
    </row>
    <row r="41">
      <c r="A41" s="5" t="s">
        <v>41</v>
      </c>
      <c r="B41">
        <v>26</v>
      </c>
    </row>
    <row r="42">
      <c r="A42" s="5" t="s">
        <v>42</v>
      </c>
      <c r="B42">
        <v>12747</v>
      </c>
    </row>
    <row r="43">
      <c r="A43" s="5" t="s">
        <v>43</v>
      </c>
      <c r="B43">
        <v>150000</v>
      </c>
    </row>
    <row r="44">
      <c r="A44" s="5" t="s">
        <v>44</v>
      </c>
      <c r="B44">
        <v>5179</v>
      </c>
    </row>
    <row r="45">
      <c r="A45" s="4" t="s">
        <v>45</v>
      </c>
    </row>
    <row r="46">
      <c r="A46" s="5" t="s">
        <v>46</v>
      </c>
      <c r="B46" t="str">
        <f>(Model!$B$7*Model!$B$8)</f>
      </c>
    </row>
    <row r="47">
      <c r="A47" s="5" t="s">
        <v>47</v>
      </c>
      <c r="B47" t="str">
        <f>Model!$B$13</f>
      </c>
    </row>
    <row r="48">
      <c r="A48" s="5" t="s">
        <v>48</v>
      </c>
      <c r="B48" t="str">
        <f>(Model!$B$17+(Model!$B$10*0))</f>
      </c>
    </row>
    <row r="49">
      <c r="A49" s="5" t="s">
        <v>49</v>
      </c>
      <c r="B49" t="str">
        <f>(Model!$B$20+(Model!$B$10*0))</f>
      </c>
    </row>
    <row r="50">
      <c r="A50" s="5" t="s">
        <v>50</v>
      </c>
      <c r="B50" t="str">
        <f>(Model!$B$22+(Model!$B$10*0))</f>
      </c>
    </row>
    <row r="51">
      <c r="A51" s="5" t="s">
        <v>51</v>
      </c>
      <c r="B51" t="str">
        <f>IF(IF(Model!$B$14&gt;0,1,0)&lt;&gt;0,(Model!$B$10/Model!$B$14),0)</f>
      </c>
    </row>
    <row r="52">
      <c r="A52" s="5" t="s">
        <v>52</v>
      </c>
      <c r="B52" t="str">
        <f>(Model!$B$12-Model!$B$11)</f>
      </c>
    </row>
    <row r="53">
      <c r="A53" s="5" t="s">
        <v>53</v>
      </c>
      <c r="B53" t="str">
        <f>(Model!$B$46+Model!$B$9)</f>
      </c>
    </row>
    <row r="54">
      <c r="A54" s="5" t="s">
        <v>54</v>
      </c>
      <c r="B54" t="str">
        <f>(Model!$B$51-Model!$B$9)</f>
      </c>
    </row>
    <row r="55">
      <c r="A55" s="5" t="s">
        <v>55</v>
      </c>
      <c r="B55" t="str">
        <f>IF(IF(Model!$B$13&gt;0,1,0)&lt;&gt;0,(Model!$B$51/Model!$B$13),0)</f>
      </c>
    </row>
    <row r="56">
      <c r="A56" s="5" t="s">
        <v>56</v>
      </c>
      <c r="B56" t="str">
        <f>IF(IF(Model!$B$13&gt;0,1,0)&lt;&gt;0,(Model!$B$53/Model!$B$13),0)</f>
      </c>
    </row>
    <row r="57">
      <c r="A57" s="5" t="s">
        <v>57</v>
      </c>
      <c r="B57" t="str">
        <f>IF(IF(Model!$B$53&gt;0,1,0)&lt;&gt;0,(Model!$B$10/Model!$B$53),0)</f>
      </c>
    </row>
    <row r="58">
      <c r="A58" s="5" t="s">
        <v>58</v>
      </c>
      <c r="B58" t="str">
        <f>IF(IF(Model!$B$53&gt;0,1,0)&lt;&gt;0,(Model!$B$52/Model!$B$53),0)</f>
      </c>
    </row>
    <row r="59">
      <c r="A59" s="5" t="s">
        <v>59</v>
      </c>
      <c r="B59" t="str">
        <f>(Model!$B$54/Model!$B$8)</f>
      </c>
    </row>
    <row r="60">
      <c r="A60" s="5" t="s">
        <v>60</v>
      </c>
      <c r="B60" t="str">
        <f>((Model!$B$59/Model!$B$7)-1)</f>
      </c>
    </row>
    <row r="61">
      <c r="A61" s="4" t="s">
        <v>61</v>
      </c>
    </row>
    <row r="62">
      <c r="A62" s="5" t="s">
        <v>62</v>
      </c>
      <c r="B62" s="9" t="str">
        <f>Model!$B$59</f>
      </c>
    </row>
    <row r="63">
      <c r="A63" s="5" t="s">
        <v>10</v>
      </c>
      <c r="B63" s="7" t="str">
        <f>Model!$B$10</f>
      </c>
    </row>
    <row r="64">
      <c r="A64" s="5" t="s">
        <v>63</v>
      </c>
      <c r="B64" s="7" t="str">
        <f>Model!$B$52</f>
      </c>
    </row>
    <row r="65">
      <c r="A65" s="5" t="s">
        <v>13</v>
      </c>
      <c r="B65" s="7" t="str">
        <f>Model!$B$13</f>
      </c>
    </row>
    <row r="66">
      <c r="A66" s="5" t="s">
        <v>64</v>
      </c>
      <c r="B66" s="7" t="str">
        <f>Model!$B$54</f>
      </c>
    </row>
    <row r="67">
      <c r="A67" s="5" t="s">
        <v>65</v>
      </c>
      <c r="B67" s="9" t="str">
        <f>Model!$B$59</f>
      </c>
    </row>
    <row r="68">
      <c r="A68" s="5" t="s">
        <v>66</v>
      </c>
      <c r="B68" s="8" t="str">
        <f>Model!$B$60</f>
      </c>
    </row>
    <row r="69">
      <c r="A69" s="5" t="s">
        <v>67</v>
      </c>
      <c r="B69" s="6" t="str">
        <f>Model!$B$56</f>
      </c>
    </row>
    <row r="70">
      <c r="A70" s="5" t="s">
        <v>68</v>
      </c>
      <c r="B70" s="6" t="str">
        <f>Model!$B$55</f>
      </c>
    </row>
    <row r="71">
      <c r="A71" s="5" t="s">
        <v>69</v>
      </c>
      <c r="B71" s="8" t="str">
        <f>Model!$B$57</f>
      </c>
    </row>
    <row r="73">
      <c r="A73" s="4" t="s">
        <v>70</v>
      </c>
    </row>
    <row r="74">
      <c r="B74" s="3" t="s">
        <v>3</v>
      </c>
      <c r="C74" s="3" t="s">
        <v>4</v>
      </c>
      <c r="D74" s="3" t="s">
        <v>5</v>
      </c>
    </row>
    <row r="75">
      <c r="A75" s="5" t="s">
        <v>71</v>
      </c>
      <c r="B75" s="7" t="str">
        <f>Model!$B$50</f>
      </c>
      <c r="C75" s="7" t="str">
        <f>Model!$B$50</f>
      </c>
      <c r="D75" s="7" t="str">
        <f>Model!$B$50</f>
      </c>
    </row>
    <row r="77">
      <c r="A77" s="4" t="s">
        <v>72</v>
      </c>
    </row>
    <row r="78">
      <c r="A78" s="5" t="s">
        <v>73</v>
      </c>
      <c r="B78" t="s">
        <v>74</v>
      </c>
    </row>
    <row r="79">
      <c r="A79" s="5" t="s">
        <v>75</v>
      </c>
      <c r="B79" t="s">
        <v>76</v>
      </c>
    </row>
    <row r="80">
      <c r="A80" s="5" t="s">
        <v>77</v>
      </c>
      <c r="B80" t="s">
        <v>78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79</v>
      </c>
      <c r="B1" s="4" t="s">
        <v>80</v>
      </c>
      <c r="C1" s="4" t="s">
        <v>81</v>
      </c>
    </row>
    <row r="2">
      <c r="A2" t="s">
        <v>82</v>
      </c>
      <c r="B2" t="s">
        <v>83</v>
      </c>
      <c r="C2" t="s">
        <v>84</v>
      </c>
    </row>
    <row r="3">
      <c r="A3" t="s">
        <v>85</v>
      </c>
      <c r="B3" t="s">
        <v>86</v>
      </c>
      <c r="C3" t="s">
        <v>84</v>
      </c>
    </row>
    <row r="4">
      <c r="A4" t="s">
        <v>87</v>
      </c>
      <c r="B4" t="s">
        <v>88</v>
      </c>
      <c r="C4" t="s">
        <v>84</v>
      </c>
    </row>
    <row r="5">
      <c r="A5" t="s">
        <v>89</v>
      </c>
      <c r="B5" t="s">
        <v>83</v>
      </c>
      <c r="C5" t="s">
        <v>84</v>
      </c>
    </row>
    <row r="6">
      <c r="A6" t="s">
        <v>90</v>
      </c>
      <c r="B6" t="s">
        <v>91</v>
      </c>
      <c r="C6" t="s">
        <v>84</v>
      </c>
    </row>
    <row r="7">
      <c r="A7" t="s">
        <v>92</v>
      </c>
      <c r="B7" t="s">
        <v>93</v>
      </c>
      <c r="C7" t="s">
        <v>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