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Model!$B$6</definedName>
    <definedName name="target_fcf_yield">Model!$B$11</definedName>
    <definedName name="fy2024_fcf">Model!$B$13</definedName>
    <definedName name="current_equity_value">Model!$B$19</definedName>
    <definedName name="fcf_fy2025">Model!$B$21</definedName>
    <definedName name="diluted_shares">Model!$B$7</definedName>
    <definedName name="newmont_cash">Model!$B$9</definedName>
    <definedName name="fy2025_fcf">Model!$B$15</definedName>
    <definedName name="fy2025_revenue">Model!$B$16</definedName>
    <definedName name="current_fcf_yield">Model!$B$25</definedName>
    <definedName name="upside">Model!$B$30</definedName>
    <definedName name="normalized_fcf">Model!$B$10</definedName>
    <definedName name="h1_2026_attr_fcf">Model!$B$17</definedName>
    <definedName name="fcf_fy2024">Model!$B$20</definedName>
    <definedName name="fcf_fy2026e">Model!$B$22</definedName>
    <definedName name="current_ev">Model!$B$24</definedName>
    <definedName name="implied_equity_value">Model!$B$26</definedName>
    <definedName name="net_debt">Model!$B$8</definedName>
    <definedName name="fy2025_ebitda">Model!$B$14</definedName>
    <definedName name="implied_ev">Model!$B$23</definedName>
    <definedName name="implied_ev_ebitda">Model!$B$27</definedName>
    <definedName name="current_ev_ebitda">Model!$B$28</definedName>
    <definedName name="implied_price">Model!$B$29</definedName>
  </definedNames>
  <calcPr calcId="122211" fullCalcOnLoad="true"/>
</workbook>
</file>

<file path=xl/sharedStrings.xml><?xml version="1.0" encoding="utf-8"?>
<sst xmlns="http://schemas.openxmlformats.org/spreadsheetml/2006/main" count="62" uniqueCount="62">
  <si>
    <t>Barrick Mining FCF yield valuation</t>
  </si>
  <si>
    <t>As of 2026-08-25  ·  Currency: USD  ·  https://modeledge.ai/model/fm_178bab610242d8fbe5611d6aee78a9f9</t>
  </si>
  <si>
    <t>FY2024</t>
  </si>
  <si>
    <t>FY2025</t>
  </si>
  <si>
    <t>FY2026E</t>
  </si>
  <si>
    <t>Inputs</t>
  </si>
  <si>
    <t>Current share price</t>
  </si>
  <si>
    <t>Diluted shares</t>
  </si>
  <si>
    <t>Net debt</t>
  </si>
  <si>
    <t>Newmont cash proceeds</t>
  </si>
  <si>
    <t>Normalized attributable FCF</t>
  </si>
  <si>
    <t>Target FCF yield</t>
  </si>
  <si>
    <t>Constants</t>
  </si>
  <si>
    <t>fy2024_fcf</t>
  </si>
  <si>
    <t>fy2025_ebitda</t>
  </si>
  <si>
    <t>fy2025_fcf</t>
  </si>
  <si>
    <t>fy2025_revenue</t>
  </si>
  <si>
    <t>h1_2026_attr_fcf</t>
  </si>
  <si>
    <t>Calculations</t>
  </si>
  <si>
    <t>current_equity_value</t>
  </si>
  <si>
    <t>fcf_fy2024</t>
  </si>
  <si>
    <t>fcf_fy2025</t>
  </si>
  <si>
    <t>fcf_fy2026e</t>
  </si>
  <si>
    <t>implied_ev</t>
  </si>
  <si>
    <t>current_ev</t>
  </si>
  <si>
    <t>current_fcf_yield</t>
  </si>
  <si>
    <t>implied_equity_value</t>
  </si>
  <si>
    <t>implied_ev_ebitda</t>
  </si>
  <si>
    <t>current_ev_ebitda</t>
  </si>
  <si>
    <t>implied_price</t>
  </si>
  <si>
    <t>upside</t>
  </si>
  <si>
    <t>Outputs</t>
  </si>
  <si>
    <t>Fair value per share</t>
  </si>
  <si>
    <t>Implied equity value</t>
  </si>
  <si>
    <t>Implied share price</t>
  </si>
  <si>
    <t>Upside vs current price</t>
  </si>
  <si>
    <t>Current EV to FY2025 EBITDA</t>
  </si>
  <si>
    <t>Implied EV to FY2025 EBITDA</t>
  </si>
  <si>
    <t>FCF bridge</t>
  </si>
  <si>
    <t>Reported or normalized FCF</t>
  </si>
  <si>
    <t>Scenarios (reference)</t>
  </si>
  <si>
    <t>base</t>
  </si>
  <si>
    <t>newmont_cash = 1950, normalized_fcf = 3100, target_fcf_yield = 0.04</t>
  </si>
  <si>
    <t>bear</t>
  </si>
  <si>
    <t>newmont_cash = 0, normalized_fcf = 1800, target_fcf_yield = 0.055</t>
  </si>
  <si>
    <t>bull</t>
  </si>
  <si>
    <t>newmont_cash = 1950, normalized_fcf = 4200, target_fcf_yield = 0.032</t>
  </si>
  <si>
    <t>Claim</t>
  </si>
  <si>
    <t>URL</t>
  </si>
  <si>
    <t>Accessed</t>
  </si>
  <si>
    <t>FY2025 consolidated free cash flow was $3.868 billion versus $1.317 billion in FY2024; FY2025 EBITDA $10.494 billion, revenue $16.956 billion, operating cash flow $7.689 billion, capex $3.821 billion. Year-end 2025 cash $6.706 billion and long-term debt $4.647 billion. Peak 2025 FCF is not capitalized as a perpetuity; the base uses $3.1 billion normalized attributable FCF.</t>
  </si>
  <si>
    <t>https://www.sec.gov/Archives/edgar/data/756894/000119312526079253/d833573d40f.htm</t>
  </si>
  <si>
    <t/>
  </si>
  <si>
    <t>Q2 2026 gold production 796 koz (above 730-770 koz guidance) and copper 56 kt. H1 2026 attributable FCF $1.354 billion (Q2 only $141 million after seasonal tax/interest and a $200 million Loulo-Gounkoto payment). Q2 cash $5.927 billion, debt $4.682 billion, net cash $1.245 billion. Diluted weighted-average shares 1,666 million in Q2 and 1,671 million in H1.</t>
  </si>
  <si>
    <t>https://www.sec.gov/Archives/edgar/data/756894/000119312526343857/d67611dex991.htm</t>
  </si>
  <si>
    <t>2026 guidance unchanged at 2.90-3.25 million ounces of gold (AISC $1,760-$1,950/oz at a $4,500/oz gold assumption) and 190-220 kt copper. Attributable capex cut to $3.8-$4.2 billion from $4.0-$4.45 billion as Reko Diq development is slowed. Newmont will pay $1.95 billion cash within 30 days; North American IPO remains targeted for year-end 2026. Base quarterly dividend $0.175/share; $1.209 billion of a $3.0 billion buyback completed in Q2.</t>
  </si>
  <si>
    <t>https://www.barrick.com/English/news/news-details/2026/q2-2026-results/default.aspx</t>
  </si>
  <si>
    <t>Q2 2026 MD&amp;A discusses Reko Diq project review after security incidents, reduced 2026 attributable Reko Diq spend to $450-500 million (50% basis), Lumwana Super Pit first copper targeted end-Q1 2028, and Fourmile PFS targeted for 2028.</t>
  </si>
  <si>
    <t>https://www.sec.gov/Archives/edgar/data/756894/000119312526343857/d67611dex992.htm</t>
  </si>
  <si>
    <t>SEC EDGAR company filings index for Barrick Mining Corporation (CIK 0000756894), including the 10 August 2026 Form 6-K for Q2 2026 and the 27 February 2026 Form 40-F for FY2025.</t>
  </si>
  <si>
    <t>https://www.sec.gov/cgi-bin/browse-edgar?action=getcompany&amp;CIK=0000756894&amp;type=&amp;dateb=&amp;owner=include&amp;count=40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</si>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</sst>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0"/>
    <numFmt numFmtId="165" formatCode="#,##0"/>
    <numFmt numFmtId="166" formatCode="0.0%"/>
    <numFmt numFmtId="167"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s="2" t="s">
        <v>1</v>
      </c>
    </row>
    <row r="4">
      <c r="B4" s="3" t="s">
        <v>2</v>
      </c>
      <c r="C4" s="3" t="s">
        <v>3</v>
      </c>
      <c r="D4" s="3" t="s">
        <v>4</v>
      </c>
    </row>
    <row r="5">
      <c r="A5" s="4" t="s">
        <v>5</v>
      </c>
    </row>
    <row r="6">
      <c r="A6" s="5" t="s">
        <v>6</v>
      </c>
      <c r="B6" s="6">
        <v>48.78</v>
      </c>
    </row>
    <row r="7">
      <c r="A7" s="5" t="s">
        <v>7</v>
      </c>
      <c r="B7" s="7">
        <v>1676</v>
      </c>
    </row>
    <row r="8">
      <c r="A8" s="5" t="s">
        <v>8</v>
      </c>
      <c r="B8" s="7">
        <v>-1245</v>
      </c>
    </row>
    <row r="9">
      <c r="A9" s="5" t="s">
        <v>9</v>
      </c>
      <c r="B9" s="7">
        <v>1950</v>
      </c>
    </row>
    <row r="10">
      <c r="A10" s="5" t="s">
        <v>10</v>
      </c>
      <c r="B10" s="7">
        <v>3100</v>
      </c>
    </row>
    <row r="11">
      <c r="A11" s="5" t="s">
        <v>11</v>
      </c>
      <c r="B11" s="8">
        <v>0.04</v>
      </c>
    </row>
    <row r="12">
      <c r="A12" s="4" t="s">
        <v>12</v>
      </c>
    </row>
    <row r="13">
      <c r="A13" s="5" t="s">
        <v>13</v>
      </c>
      <c r="B13">
        <v>1317</v>
      </c>
    </row>
    <row r="14">
      <c r="A14" s="5" t="s">
        <v>14</v>
      </c>
      <c r="B14">
        <v>10494</v>
      </c>
    </row>
    <row r="15">
      <c r="A15" s="5" t="s">
        <v>15</v>
      </c>
      <c r="B15">
        <v>3868</v>
      </c>
    </row>
    <row r="16">
      <c r="A16" s="5" t="s">
        <v>16</v>
      </c>
      <c r="B16">
        <v>16956</v>
      </c>
    </row>
    <row r="17">
      <c r="A17" s="5" t="s">
        <v>17</v>
      </c>
      <c r="B17">
        <v>1354</v>
      </c>
    </row>
    <row r="18">
      <c r="A18" s="4" t="s">
        <v>18</v>
      </c>
    </row>
    <row r="19">
      <c r="A19" s="5" t="s">
        <v>19</v>
      </c>
      <c r="B19" t="str">
        <f>(Model!$B$6*Model!$B$7)</f>
      </c>
    </row>
    <row r="20">
      <c r="A20" s="5" t="s">
        <v>20</v>
      </c>
      <c r="B20" t="str">
        <f>(Model!$B$13+(Model!$B$10*0))</f>
      </c>
    </row>
    <row r="21">
      <c r="A21" s="5" t="s">
        <v>21</v>
      </c>
      <c r="B21" t="str">
        <f>(Model!$B$15+(Model!$B$10*0))</f>
      </c>
    </row>
    <row r="22">
      <c r="A22" s="5" t="s">
        <v>22</v>
      </c>
      <c r="B22" t="str">
        <f>Model!$B$10</f>
      </c>
    </row>
    <row r="23">
      <c r="A23" s="5" t="s">
        <v>23</v>
      </c>
      <c r="B23" t="str">
        <f>IF(IF(Model!$B$11&gt;0,1,0)&lt;&gt;0,(Model!$B$10/Model!$B$11),0)</f>
      </c>
    </row>
    <row r="24">
      <c r="A24" s="5" t="s">
        <v>24</v>
      </c>
      <c r="B24" t="str">
        <f>((Model!$B$19+Model!$B$8)-Model!$B$9)</f>
      </c>
    </row>
    <row r="25">
      <c r="A25" s="5" t="s">
        <v>25</v>
      </c>
      <c r="B25" t="str">
        <f>IF(IF(Model!$B$19&gt;0,1,0)&lt;&gt;0,(Model!$B$10/Model!$B$19),0)</f>
      </c>
    </row>
    <row r="26">
      <c r="A26" s="5" t="s">
        <v>26</v>
      </c>
      <c r="B26" t="str">
        <f>((Model!$B$23-Model!$B$8)+Model!$B$9)</f>
      </c>
    </row>
    <row r="27">
      <c r="A27" s="5" t="s">
        <v>27</v>
      </c>
      <c r="B27" t="str">
        <f>(Model!$B$23/Model!$B$14)</f>
      </c>
    </row>
    <row r="28">
      <c r="A28" s="5" t="s">
        <v>28</v>
      </c>
      <c r="B28" t="str">
        <f>(Model!$B$24/Model!$B$14)</f>
      </c>
    </row>
    <row r="29">
      <c r="A29" s="5" t="s">
        <v>29</v>
      </c>
      <c r="B29" t="str">
        <f>(Model!$B$26/Model!$B$7)</f>
      </c>
    </row>
    <row r="30">
      <c r="A30" s="5" t="s">
        <v>30</v>
      </c>
      <c r="B30" t="str">
        <f>((Model!$B$29/Model!$B$6)-1)</f>
      </c>
    </row>
    <row r="31">
      <c r="A31" s="4" t="s">
        <v>31</v>
      </c>
    </row>
    <row r="32">
      <c r="A32" s="5" t="s">
        <v>32</v>
      </c>
      <c r="B32" s="9" t="str">
        <f>Model!$B$29</f>
      </c>
    </row>
    <row r="33">
      <c r="A33" s="5" t="s">
        <v>10</v>
      </c>
      <c r="B33" s="7" t="str">
        <f>Model!$B$10</f>
      </c>
    </row>
    <row r="34">
      <c r="A34" s="5" t="s">
        <v>33</v>
      </c>
      <c r="B34" s="7" t="str">
        <f>Model!$B$26</f>
      </c>
    </row>
    <row r="35">
      <c r="A35" s="5" t="s">
        <v>34</v>
      </c>
      <c r="B35" s="9" t="str">
        <f>Model!$B$29</f>
      </c>
    </row>
    <row r="36">
      <c r="A36" s="5" t="s">
        <v>35</v>
      </c>
      <c r="B36" s="8" t="str">
        <f>Model!$B$30</f>
      </c>
    </row>
    <row r="37">
      <c r="A37" s="5" t="s">
        <v>36</v>
      </c>
      <c r="B37" s="6" t="str">
        <f>Model!$B$28</f>
      </c>
    </row>
    <row r="38">
      <c r="A38" s="5" t="s">
        <v>37</v>
      </c>
      <c r="B38" s="6" t="str">
        <f>Model!$B$27</f>
      </c>
    </row>
    <row r="40">
      <c r="A40" s="4" t="s">
        <v>38</v>
      </c>
    </row>
    <row r="41">
      <c r="B41" s="3" t="s">
        <v>2</v>
      </c>
      <c r="C41" s="3" t="s">
        <v>3</v>
      </c>
      <c r="D41" s="3" t="s">
        <v>4</v>
      </c>
    </row>
    <row r="42">
      <c r="A42" s="5" t="s">
        <v>39</v>
      </c>
      <c r="B42" s="7" t="str">
        <f>Model!$B$22</f>
      </c>
      <c r="C42" s="7" t="str">
        <f>Model!$B$22</f>
      </c>
      <c r="D42" s="7" t="str">
        <f>Model!$B$22</f>
      </c>
    </row>
    <row r="44">
      <c r="A44" s="4" t="s">
        <v>40</v>
      </c>
    </row>
    <row r="45">
      <c r="A45" s="5" t="s">
        <v>41</v>
      </c>
      <c r="B45" t="s">
        <v>42</v>
      </c>
    </row>
    <row r="46">
      <c r="A46" s="5" t="s">
        <v>43</v>
      </c>
      <c r="B46" t="s">
        <v>44</v>
      </c>
    </row>
    <row r="47">
      <c r="A47" s="5" t="s">
        <v>45</v>
      </c>
      <c r="B47" t="s">
        <v>46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47</v>
      </c>
      <c r="B1" s="4" t="s">
        <v>48</v>
      </c>
      <c r="C1" s="4" t="s">
        <v>49</v>
      </c>
    </row>
    <row r="2">
      <c r="A2" t="s">
        <v>50</v>
      </c>
      <c r="B2" t="s">
        <v>51</v>
      </c>
      <c r="C2" t="s">
        <v>52</v>
      </c>
    </row>
    <row r="3">
      <c r="A3" t="s">
        <v>53</v>
      </c>
      <c r="B3" t="s">
        <v>54</v>
      </c>
      <c r="C3" t="s">
        <v>52</v>
      </c>
    </row>
    <row r="4">
      <c r="A4" t="s">
        <v>55</v>
      </c>
      <c r="B4" t="s">
        <v>56</v>
      </c>
      <c r="C4" t="s">
        <v>52</v>
      </c>
    </row>
    <row r="5">
      <c r="A5" t="s">
        <v>57</v>
      </c>
      <c r="B5" t="s">
        <v>58</v>
      </c>
      <c r="C5" t="s">
        <v>52</v>
      </c>
    </row>
    <row r="6">
      <c r="A6" t="s">
        <v>59</v>
      </c>
      <c r="B6" t="s">
        <v>60</v>
      </c>
      <c r="C6" t="s">
        <v>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