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ev_ebitda_multiple">Model!$B$18</definedName>
    <definedName name="annual_distribution_per_unit">Model!$B$20</definedName>
    <definedName name="total_debt">Model!$B$24</definedName>
    <definedName name="corporate_other_ebitda">Model!$B$14</definedName>
    <definedName name="maintenance_capex">Model!$B$16</definedName>
    <definedName name="coal_royalty_ebitda">Model!$B$27</definedName>
    <definedName name="adjusted_ebitda">Model!$B$28</definedName>
    <definedName name="dcf_per_unit">Model!$B$31</definedName>
    <definedName name="fair_value">Model!$B$34</definedName>
    <definedName name="upside">Model!$B$35</definedName>
    <definedName name="cash_interest">Model!$B$6</definedName>
    <definedName name="coal_cost_per_ton">Model!$B$8</definedName>
    <definedName name="coal_sales_tons">Model!$B$13</definedName>
    <definedName name="cash">Model!$B$21</definedName>
    <definedName name="enterprise_value">Model!$B$30</definedName>
    <definedName name="distribution_coverage">Model!$B$33</definedName>
    <definedName name="coal_royalty_revenue_per_ton">Model!$B$11</definedName>
    <definedName name="coal_royalty_tons">Model!$B$12</definedName>
    <definedName name="digital_assets">Model!$B$22</definedName>
    <definedName name="diluted_units">Model!$B$23</definedName>
    <definedName name="coal_ops_ebitda">Model!$B$26</definedName>
    <definedName name="distributable_cash_flow">Model!$B$29</definedName>
    <definedName name="equity_value">Model!$B$32</definedName>
    <definedName name="cash_taxes">Model!$B$7</definedName>
    <definedName name="coal_price_per_ton">Model!$B$9</definedName>
    <definedName name="coal_royalty_cost_per_ton">Model!$B$10</definedName>
    <definedName name="current_price">Model!$B$15</definedName>
    <definedName name="oil_gas_royalty_ebitda">Model!$B$17</definedName>
  </definedNames>
  <calcPr calcId="122211" fullCalcOnLoad="true"/>
</workbook>
</file>

<file path=xl/sharedStrings.xml><?xml version="1.0" encoding="utf-8"?>
<sst xmlns="http://schemas.openxmlformats.org/spreadsheetml/2006/main" count="60" uniqueCount="60">
  <si>
    <t>Alliance Resource Partners LP EV/EBITDA valuation</t>
  </si>
  <si>
    <t xml:space="preserve">ARLP valuation using a 2026E EV/EBITDA method refreshed for Q2 2026. Base assumptions anchor to management's updated 2026 coal volume, realized price, cost, royalty, capex, interest, and tax guidance; Q2 2026 balance sheet data; and the July 1, 2026 AllDale III &amp; IV oil and gas royalty acquisition. Fair value is enterprise value less estimated pro forma debt plus estimated pro forma cash and digital assets, divided by period-end common units. The method keeps a discounted coal/royalty multiple for coal terminal and regulatory risk while giving credit for a nearly fully committed 2026 coal book, improving second-half coal operating cadence, and higher oil and gas royalty scale. The bull case is intentionally capped to reflect a narrower expected trading range rather than a broad multiple re-rating.
</t>
  </si>
  <si>
    <t>As of 2026-07-31  ·  Currency: USD  ·  https://modeledge.ai/model/fm_1cb81e851c3c338e04e75d0556b69d9b</t>
  </si>
  <si>
    <t>Inputs</t>
  </si>
  <si>
    <t>Cash interest</t>
  </si>
  <si>
    <t>Cash taxes</t>
  </si>
  <si>
    <t>Coal EBITDA cost</t>
  </si>
  <si>
    <t>Coal realized price</t>
  </si>
  <si>
    <t>Coal royalty cost per ton</t>
  </si>
  <si>
    <t>Coal royalty revenue per ton</t>
  </si>
  <si>
    <t>Coal royalty tons</t>
  </si>
  <si>
    <t>Coal sales volume</t>
  </si>
  <si>
    <t>Corporate and other EBITDA</t>
  </si>
  <si>
    <t>Current unit price</t>
  </si>
  <si>
    <t>Maintenance capex</t>
  </si>
  <si>
    <t>Oil and gas royalty EBITDA</t>
  </si>
  <si>
    <t>Target EV/EBITDA multiple</t>
  </si>
  <si>
    <t>Constants</t>
  </si>
  <si>
    <t>annual_distribution_per_unit</t>
  </si>
  <si>
    <t>cash</t>
  </si>
  <si>
    <t>digital_assets</t>
  </si>
  <si>
    <t>diluted_units</t>
  </si>
  <si>
    <t>total_debt</t>
  </si>
  <si>
    <t>Calculations</t>
  </si>
  <si>
    <t>coal_ops_ebitda</t>
  </si>
  <si>
    <t>coal_royalty_ebitda</t>
  </si>
  <si>
    <t>adjusted_ebitda</t>
  </si>
  <si>
    <t>distributable_cash_flow</t>
  </si>
  <si>
    <t>enterprise_value</t>
  </si>
  <si>
    <t>dcf_per_unit</t>
  </si>
  <si>
    <t>equity_value</t>
  </si>
  <si>
    <t>distribution_coverage</t>
  </si>
  <si>
    <t>fair_value</t>
  </si>
  <si>
    <t>upside</t>
  </si>
  <si>
    <t>Outputs</t>
  </si>
  <si>
    <t>Fair value per unit</t>
  </si>
  <si>
    <t>Upside/downside</t>
  </si>
  <si>
    <t>Adjusted EBITDA ($M)</t>
  </si>
  <si>
    <t>Enterprise value ($M)</t>
  </si>
  <si>
    <t>Equity value ($M)</t>
  </si>
  <si>
    <t>DCF per unit</t>
  </si>
  <si>
    <t>Distribution coverage</t>
  </si>
  <si>
    <t>Fair value sensitivity (static)</t>
  </si>
  <si>
    <t>Scenarios (reference)</t>
  </si>
  <si>
    <t>base</t>
  </si>
  <si>
    <t/>
  </si>
  <si>
    <t>bear</t>
  </si>
  <si>
    <t>cash_interest = 52, coal_cost_per_ton = 39, coal_price_per_ton = 54, coal_royalty_cost_per_ton = 1.2, coal_royalty_revenue_per_ton = 3, coal_royalty_tons = 29.5, coal_sales_tons = 33.75, corporate_other_ebitda = -85, maintenance_capex = 300, oil_gas_royalty_ebitda = 155, target_ev_ebitda_multiple = 4.75</t>
  </si>
  <si>
    <t>bull</t>
  </si>
  <si>
    <t>cash_interest = 50, coal_cost_per_ton = 37.5, coal_price_per_ton = 55.5, coal_royalty_cost_per_ton = 1.1, coal_royalty_revenue_per_ton = 3.15, coal_royalty_tons = 30, coal_sales_tons = 35, corporate_other_ebitda = -70, maintenance_capex = 285, oil_gas_royalty_ebitda = 190, target_ev_ebitda_multiple = 6</t>
  </si>
  <si>
    <t>Claim</t>
  </si>
  <si>
    <t>URL</t>
  </si>
  <si>
    <t>Accessed</t>
  </si>
  <si>
    <t>Q2 2026 ARLP earnings release, updated 2026 guidance, Q2 balance sheet, distribution coverage, DCF, debt, liquidity, cash, digital assets, unit count, and July 1, 2026 AllDale III &amp; IV acquisition terms.</t>
  </si>
  <si>
    <t>https://www.sec.gov/Archives/edgar/data/1086600/000110465926086855/arlp-20260727xex99d1.htm</t>
  </si>
  <si>
    <t>2026-07-31</t>
  </si>
  <si>
    <t>Q2 2026 earnings call commentary on second-half coal cadence, 2027 commitments, AllDale royalty contribution, leverage priorities, and coal market demand context.</t>
  </si>
  <si>
    <t>Q1 2026 ARLP results and prior baseline guidance retained where Q2 guidance remained unchanged.</t>
  </si>
  <si>
    <t>https://www.sec.gov/Archives/edgar/data/1086600/000110465926049042/arlp-20260427xex99d1.htm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</si>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</sst>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
    <numFmt numFmtId="167" formatCode="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v>50.5</v>
      </c>
    </row>
    <row r="7">
      <c r="A7" s="4" t="s">
        <v>5</v>
      </c>
      <c r="B7">
        <v>23</v>
      </c>
    </row>
    <row r="8">
      <c r="A8" s="4" t="s">
        <v>6</v>
      </c>
      <c r="B8">
        <v>38</v>
      </c>
    </row>
    <row r="9">
      <c r="A9" s="4" t="s">
        <v>7</v>
      </c>
      <c r="B9">
        <v>55</v>
      </c>
    </row>
    <row r="10">
      <c r="A10" s="4" t="s">
        <v>8</v>
      </c>
      <c r="B10">
        <v>1.15</v>
      </c>
    </row>
    <row r="11">
      <c r="A11" s="4" t="s">
        <v>9</v>
      </c>
      <c r="B11">
        <v>3.1</v>
      </c>
    </row>
    <row r="12">
      <c r="A12" s="4" t="s">
        <v>10</v>
      </c>
      <c r="B12">
        <v>29.85</v>
      </c>
    </row>
    <row r="13">
      <c r="A13" s="4" t="s">
        <v>11</v>
      </c>
      <c r="B13">
        <v>34.5</v>
      </c>
    </row>
    <row r="14">
      <c r="A14" s="4" t="s">
        <v>12</v>
      </c>
      <c r="B14">
        <v>-75</v>
      </c>
    </row>
    <row r="15">
      <c r="A15" s="4" t="s">
        <v>13</v>
      </c>
      <c r="B15">
        <v>26.19</v>
      </c>
    </row>
    <row r="16">
      <c r="A16" s="4" t="s">
        <v>14</v>
      </c>
      <c r="B16">
        <v>290</v>
      </c>
    </row>
    <row r="17">
      <c r="A17" s="4" t="s">
        <v>15</v>
      </c>
      <c r="B17">
        <v>175</v>
      </c>
    </row>
    <row r="18">
      <c r="A18" s="4" t="s">
        <v>16</v>
      </c>
      <c r="B18">
        <v>5.75</v>
      </c>
    </row>
    <row r="19">
      <c r="A19" s="3" t="s">
        <v>17</v>
      </c>
    </row>
    <row r="20">
      <c r="A20" s="4" t="s">
        <v>18</v>
      </c>
      <c r="B20">
        <v>2.4</v>
      </c>
    </row>
    <row r="21">
      <c r="A21" s="4" t="s">
        <v>19</v>
      </c>
      <c r="B21">
        <v>55</v>
      </c>
    </row>
    <row r="22">
      <c r="A22" s="4" t="s">
        <v>20</v>
      </c>
      <c r="B22">
        <v>37.9</v>
      </c>
    </row>
    <row r="23">
      <c r="A23" s="4" t="s">
        <v>21</v>
      </c>
      <c r="B23">
        <v>128.658801</v>
      </c>
    </row>
    <row r="24">
      <c r="A24" s="4" t="s">
        <v>22</v>
      </c>
      <c r="B24">
        <v>740.2</v>
      </c>
    </row>
    <row r="25">
      <c r="A25" s="3" t="s">
        <v>23</v>
      </c>
    </row>
    <row r="26">
      <c r="A26" s="4" t="s">
        <v>24</v>
      </c>
      <c r="B26" t="str">
        <f>(Model!$B$13*(Model!$B$9-Model!$B$8))</f>
      </c>
    </row>
    <row r="27">
      <c r="A27" s="4" t="s">
        <v>25</v>
      </c>
      <c r="B27" t="str">
        <f>(Model!$B$12*(Model!$B$11-Model!$B$10))</f>
      </c>
    </row>
    <row r="28">
      <c r="A28" s="4" t="s">
        <v>26</v>
      </c>
      <c r="B28" t="str">
        <f>(((Model!$B$26+Model!$B$27)+Model!$B$17)+Model!$B$14)</f>
      </c>
    </row>
    <row r="29">
      <c r="A29" s="4" t="s">
        <v>27</v>
      </c>
      <c r="B29" t="str">
        <f>(((Model!$B$28-Model!$B$16)-Model!$B$6)-Model!$B$7)</f>
      </c>
    </row>
    <row r="30">
      <c r="A30" s="4" t="s">
        <v>28</v>
      </c>
      <c r="B30" t="str">
        <f>(Model!$B$28*Model!$B$18)</f>
      </c>
    </row>
    <row r="31">
      <c r="A31" s="4" t="s">
        <v>29</v>
      </c>
      <c r="B31" t="str">
        <f>(Model!$B$29/Model!$B$23)</f>
      </c>
    </row>
    <row r="32">
      <c r="A32" s="4" t="s">
        <v>30</v>
      </c>
      <c r="B32" t="str">
        <f>(((Model!$B$30-Model!$B$24)+Model!$B$21)+Model!$B$22)</f>
      </c>
    </row>
    <row r="33">
      <c r="A33" s="4" t="s">
        <v>31</v>
      </c>
      <c r="B33" t="str">
        <f>(Model!$B$31/Model!$B$20)</f>
      </c>
    </row>
    <row r="34">
      <c r="A34" s="4" t="s">
        <v>32</v>
      </c>
      <c r="B34" t="str">
        <f>(Model!$B$32/Model!$B$23)</f>
      </c>
    </row>
    <row r="35">
      <c r="A35" s="4" t="s">
        <v>33</v>
      </c>
      <c r="B35" t="str">
        <f>((Model!$B$34/Model!$B$15)-1)</f>
      </c>
    </row>
    <row r="36">
      <c r="A36" s="3" t="s">
        <v>34</v>
      </c>
    </row>
    <row r="37">
      <c r="A37" s="5" t="s">
        <v>35</v>
      </c>
      <c r="B37" s="6" t="str">
        <f>Model!$B$34</f>
      </c>
    </row>
    <row r="38">
      <c r="A38" s="4" t="s">
        <v>36</v>
      </c>
      <c r="B38" s="7" t="str">
        <f>Model!$B$35</f>
      </c>
    </row>
    <row r="39">
      <c r="A39" s="4" t="s">
        <v>37</v>
      </c>
      <c r="B39" s="8" t="str">
        <f>Model!$B$28</f>
      </c>
    </row>
    <row r="40">
      <c r="A40" s="4" t="s">
        <v>38</v>
      </c>
      <c r="B40" s="8" t="str">
        <f>Model!$B$30</f>
      </c>
    </row>
    <row r="41">
      <c r="A41" s="4" t="s">
        <v>39</v>
      </c>
      <c r="B41" s="8" t="str">
        <f>Model!$B$32</f>
      </c>
    </row>
    <row r="42">
      <c r="A42" s="4" t="s">
        <v>40</v>
      </c>
      <c r="B42" s="6" t="str">
        <f>Model!$B$31</f>
      </c>
    </row>
    <row r="43">
      <c r="A43" s="4" t="s">
        <v>41</v>
      </c>
      <c r="B43" s="9" t="str">
        <f>Model!$B$33</f>
      </c>
    </row>
    <row r="45">
      <c r="A45" s="3" t="s">
        <v>42</v>
      </c>
    </row>
    <row r="46">
      <c r="A46" s="10" t="s">
        <v>16</v>
      </c>
      <c r="B46">
        <v>52</v>
      </c>
      <c r="C46">
        <v>54</v>
      </c>
      <c r="D46">
        <v>55</v>
      </c>
      <c r="E46">
        <v>56</v>
      </c>
      <c r="F46">
        <v>58</v>
      </c>
    </row>
    <row r="47">
      <c r="A47">
        <v>4.5</v>
      </c>
      <c r="B47" s="6">
        <v>17.39588533861745</v>
      </c>
      <c r="C47" s="6">
        <v>19.809245307672345</v>
      </c>
      <c r="D47" s="6">
        <v>21.015925292199793</v>
      </c>
      <c r="E47" s="6">
        <v>22.222605276727244</v>
      </c>
      <c r="F47" s="6">
        <v>24.63596524578214</v>
      </c>
    </row>
    <row r="48">
      <c r="A48">
        <v>5</v>
      </c>
      <c r="B48" s="6">
        <v>19.887776662865058</v>
      </c>
      <c r="C48" s="6">
        <v>22.56928773959272</v>
      </c>
      <c r="D48" s="6">
        <v>23.91004327795655</v>
      </c>
      <c r="E48" s="6">
        <v>25.25079881632038</v>
      </c>
      <c r="F48" s="6">
        <v>27.93230989304805</v>
      </c>
    </row>
    <row r="49">
      <c r="A49">
        <v>5.75</v>
      </c>
      <c r="B49" s="6">
        <v>23.625613649236477</v>
      </c>
      <c r="C49" s="6">
        <v>26.709351387473287</v>
      </c>
      <c r="D49" s="6">
        <v>28.251220256591694</v>
      </c>
      <c r="E49" s="6">
        <v>29.7930891257101</v>
      </c>
      <c r="F49" s="6">
        <v>32.87682686394691</v>
      </c>
    </row>
    <row r="50">
      <c r="A50">
        <v>6</v>
      </c>
      <c r="B50" s="6">
        <v>24.871559311360283</v>
      </c>
      <c r="C50" s="6">
        <v>28.08937260343348</v>
      </c>
      <c r="D50" s="6">
        <v>29.698279249470076</v>
      </c>
      <c r="E50" s="6">
        <v>31.307185895506674</v>
      </c>
      <c r="F50" s="6">
        <v>34.524999187579866</v>
      </c>
    </row>
    <row r="51">
      <c r="A51">
        <v>6.5</v>
      </c>
      <c r="B51" s="6">
        <v>27.363450635607897</v>
      </c>
      <c r="C51" s="6">
        <v>30.849415035353857</v>
      </c>
      <c r="D51" s="6">
        <v>32.592397235226834</v>
      </c>
      <c r="E51" s="6">
        <v>34.33537943509982</v>
      </c>
      <c r="F51" s="6">
        <v>37.82134383484578</v>
      </c>
    </row>
    <row r="53">
      <c r="A53" s="3" t="s">
        <v>43</v>
      </c>
    </row>
    <row r="54">
      <c r="A54" s="4" t="s">
        <v>44</v>
      </c>
      <c r="B54" t="s">
        <v>45</v>
      </c>
    </row>
    <row r="55">
      <c r="A55" s="4" t="s">
        <v>46</v>
      </c>
      <c r="B55" t="s">
        <v>47</v>
      </c>
    </row>
    <row r="56">
      <c r="A56" s="4" t="s">
        <v>48</v>
      </c>
      <c r="B56" t="s">
        <v>49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50</v>
      </c>
      <c r="B1" s="3" t="s">
        <v>51</v>
      </c>
      <c r="C1" s="3" t="s">
        <v>52</v>
      </c>
    </row>
    <row r="2">
      <c r="A2" t="s">
        <v>53</v>
      </c>
      <c r="B2" t="s">
        <v>54</v>
      </c>
      <c r="C2" t="s">
        <v>55</v>
      </c>
    </row>
    <row r="3">
      <c r="A3" t="s">
        <v>56</v>
      </c>
      <c r="B3" t="s">
        <v>45</v>
      </c>
      <c r="C3" t="s">
        <v>55</v>
      </c>
    </row>
    <row r="4">
      <c r="A4" t="s">
        <v>57</v>
      </c>
      <c r="B4" t="s">
        <v>58</v>
      </c>
      <c r="C4" t="s">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