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Model!$B$8</definedName>
    <definedName name="ntm_ebitda_m">Model!$B$12</definedName>
    <definedName name="implied_equity_m">Model!$B$19</definedName>
    <definedName name="market_ev_m">Model!$B$24</definedName>
    <definedName name="market_fcf_yield">Model!$B$25</definedName>
    <definedName name="market_implied_ev_ebitda">Model!$B$28</definedName>
    <definedName name="target_ev_ebitda">Model!$B$13</definedName>
    <definedName name="total_debt_m">Model!$B$15</definedName>
    <definedName name="crosscheck_ev_m">Model!$B$18</definedName>
    <definedName name="crosscheck_equity_m">Model!$B$22</definedName>
    <definedName name="fair_value">Model!$B$23</definedName>
    <definedName name="crosscheck_fair_value">Model!$B$26</definedName>
    <definedName name="cash_m">Model!$B$7</definedName>
    <definedName name="diluted_shares_m">Model!$B$9</definedName>
    <definedName name="computed_net_debt_m">Model!$B$17</definedName>
    <definedName name="implied_p_fcf">Model!$B$20</definedName>
    <definedName name="market_equity_m">Model!$B$21</definedName>
    <definedName name="net_debt_m">Model!$B$10</definedName>
    <definedName name="normalized_fcf_m">Model!$B$11</definedName>
    <definedName name="target_fcf_yield">Model!$B$14</definedName>
    <definedName name="upside">Model!$B$27</definedName>
  </definedNames>
  <calcPr calcId="122211" fullCalcOnLoad="true"/>
</workbook>
</file>

<file path=xl/sharedStrings.xml><?xml version="1.0" encoding="utf-8"?>
<sst xmlns="http://schemas.openxmlformats.org/spreadsheetml/2006/main" count="65" uniqueCount="65">
  <si>
    <t>A. O. Smith mid-cycle FCF yield valuation</t>
  </si>
  <si>
    <t xml:space="preserve">Mid-cycle free-cash-flow yield valuation for A. O. Smith (NYSE: AOS), a North America–led water heater, boiler, and water-treatment industrial. No prior Modeledge finmodel or artifact existed for AOS. Primary basis is capitalized normalized (mid-cycle) FCF — AOS converts earnings to cash at high rates and returns capital via dividends and buybacks — rather than peak-cycle P/E or a China-growth DCF. Equity value = normalized FCF / target FCF yield. Net debt and EV/EBITDA are shown as cross-checks only. Grounded in FY2025 results, Q2/H1 2026 earnings (China review, residential softness, raised buybacks), and Modeledge XBRL/price as of 2026-09-10 (~$57).
</t>
  </si>
  <si>
    <t>As of 2026-09-10  ·  Currency: USD  ·  https://modeledge.ai/model/fm_2af4d9e295dcb1b863b93afdef48910a</t>
  </si>
  <si>
    <t>Run-rate</t>
  </si>
  <si>
    <t>Inputs</t>
  </si>
  <si>
    <t>Cash</t>
  </si>
  <si>
    <t>Current price</t>
  </si>
  <si>
    <t>Diluted shares</t>
  </si>
  <si>
    <t>Net debt</t>
  </si>
  <si>
    <t>Normalized mid-cycle FCF</t>
  </si>
  <si>
    <t>NTM EBITDA (cross-check)</t>
  </si>
  <si>
    <t>Target EV/EBITDA (cross-check)</t>
  </si>
  <si>
    <t>Target FCF yield</t>
  </si>
  <si>
    <t>Total debt</t>
  </si>
  <si>
    <t>Calculations</t>
  </si>
  <si>
    <t>computed_net_debt_m</t>
  </si>
  <si>
    <t>crosscheck_ev_m</t>
  </si>
  <si>
    <t>implied_equity_m</t>
  </si>
  <si>
    <t>implied_p_fcf</t>
  </si>
  <si>
    <t>market_equity_m</t>
  </si>
  <si>
    <t>crosscheck_equity_m</t>
  </si>
  <si>
    <t>fair_value</t>
  </si>
  <si>
    <t>market_ev_m</t>
  </si>
  <si>
    <t>market_fcf_yield</t>
  </si>
  <si>
    <t>crosscheck_fair_value</t>
  </si>
  <si>
    <t>upside</t>
  </si>
  <si>
    <t>market_implied_ev_ebitda</t>
  </si>
  <si>
    <t>Outputs</t>
  </si>
  <si>
    <t>Fair value</t>
  </si>
  <si>
    <t>Upside vs current price</t>
  </si>
  <si>
    <t>Normalized FCF</t>
  </si>
  <si>
    <t>Implied equity value</t>
  </si>
  <si>
    <t>Market FCF yield at current price</t>
  </si>
  <si>
    <t>Target P/FCF</t>
  </si>
  <si>
    <t>Market-implied EV/EBITDA</t>
  </si>
  <si>
    <t>EV/EBITDA cross-check FV</t>
  </si>
  <si>
    <t>FCF yield valuation bridge</t>
  </si>
  <si>
    <t>Normalized mid-cycle FCF ($M)</t>
  </si>
  <si>
    <t>Implied equity value ($M)</t>
  </si>
  <si>
    <t>Diluted shares (M)</t>
  </si>
  <si>
    <t>Fair value per share</t>
  </si>
  <si>
    <t>Net debt ($M)</t>
  </si>
  <si>
    <t>Scenarios (reference)</t>
  </si>
  <si>
    <t>base</t>
  </si>
  <si>
    <t/>
  </si>
  <si>
    <t>bear</t>
  </si>
  <si>
    <t>diluted_shares_m = 140, net_debt_m = 520, normalized_fcf_m = 420, ntm_ebitda_m = 700, target_ev_ebitda = 9.5, target_fcf_yield = 0.08</t>
  </si>
  <si>
    <t>bull</t>
  </si>
  <si>
    <t>diluted_shares_m = 135, net_debt_m = 350, normalized_fcf_m = 600, ntm_ebitda_m = 860, target_ev_ebitda = 13.5, target_fcf_yield = 0.0525</t>
  </si>
  <si>
    <t>Claim</t>
  </si>
  <si>
    <t>URL</t>
  </si>
  <si>
    <t>Accessed</t>
  </si>
  <si>
    <t>AOS last ~$57 on 2026-09-10 with Modeledge market cap about $7.90B.</t>
  </si>
  <si>
    <t>https://investor.aosmith.com/investor-relations</t>
  </si>
  <si>
    <t>Q2 2026 sales $1.00B; adj. EPS $1.03; H1 FCF $233M (+67%); cash $181.3M and total debt $637.5M at June 30, 2026; diluted WAS 137.9M; FY2026 adj. EPS guide narrowed to $3.70–$3.85; buyback target raised to $300M; China sales −28% LC in Q2 with strategic assessment ongoing.</t>
  </si>
  <si>
    <t>https://www.prnewswire.com/news-releases/a-o-smith-reports-second-quarter-2026-results-302838509.html</t>
  </si>
  <si>
    <t>FY2025 sales $3.83B and adj. EPS $3.85; China sales −12% LC in 2025; initial 2026 FCF outlook had been about $525–575M before later residential softening.</t>
  </si>
  <si>
    <t>https://investor.aosmith.com/static-files/7d97ce7a-dfaa-4dba-9708-f1e5c32ee04f</t>
  </si>
  <si>
    <t>Independent coverage frames AOS as near earnings trough with replacement-driven NA demand (≈80–85% of water-heater demand) and valuation discount to five-year average P/E.</t>
  </si>
  <si>
    <t>https://seekingalpha.com/article/4942212-ao-smith-earnings-trough-and-attractive-valuation-creates-upside</t>
  </si>
  <si>
    <t>Street consensus Hold; average 12-month price targets roughly mid-$60s to ~$70 (range about $59–$84).</t>
  </si>
  <si>
    <t>https://stockanalysis.com/stocks/aos/forecast/</t>
  </si>
  <si>
    <t>SEC 10-Q for quarter ended June 30, 2026 (accession 0000091142-26-000098) for balance-sheet and share detail.</t>
  </si>
  <si>
    <t>https://www.sec.gov/cgi-bin/browse-edgar?action=getcompany&amp;CIK=0000091142&amp;type=10-Q</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</si>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</sst>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quot;$&quot;0.00"/>
    <numFmt numFmtId="166" formatCode="#,##0"/>
    <numFmt numFmtId="167" formatCode="0.0"/>
    <numFmt numFmtId="168"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181.3</v>
      </c>
    </row>
    <row r="8">
      <c r="A8" s="5" t="s">
        <v>6</v>
      </c>
      <c r="B8" s="7">
        <v>57</v>
      </c>
    </row>
    <row r="9">
      <c r="A9" s="5" t="s">
        <v>7</v>
      </c>
      <c r="B9" s="6">
        <v>138</v>
      </c>
    </row>
    <row r="10">
      <c r="A10" s="5" t="s">
        <v>8</v>
      </c>
      <c r="B10" s="8">
        <v>456</v>
      </c>
    </row>
    <row r="11">
      <c r="A11" s="5" t="s">
        <v>9</v>
      </c>
      <c r="B11" s="8">
        <v>530</v>
      </c>
    </row>
    <row r="12">
      <c r="A12" s="5" t="s">
        <v>10</v>
      </c>
      <c r="B12" s="8">
        <v>790</v>
      </c>
    </row>
    <row r="13">
      <c r="A13" s="5" t="s">
        <v>11</v>
      </c>
      <c r="B13" s="9">
        <v>12</v>
      </c>
    </row>
    <row r="14">
      <c r="A14" s="5" t="s">
        <v>12</v>
      </c>
      <c r="B14" s="10">
        <v>0.06</v>
      </c>
    </row>
    <row r="15">
      <c r="A15" s="5" t="s">
        <v>13</v>
      </c>
      <c r="B15" s="6">
        <v>637.5</v>
      </c>
    </row>
    <row r="16">
      <c r="A16" s="4" t="s">
        <v>14</v>
      </c>
    </row>
    <row r="17">
      <c r="A17" s="5" t="s">
        <v>15</v>
      </c>
      <c r="B17" t="str">
        <f>(Model!$B$15-Model!$B$7)</f>
      </c>
    </row>
    <row r="18">
      <c r="A18" s="5" t="s">
        <v>16</v>
      </c>
      <c r="B18" t="str">
        <f>(Model!$B$12*Model!$B$13)</f>
      </c>
    </row>
    <row r="19">
      <c r="A19" s="5" t="s">
        <v>17</v>
      </c>
      <c r="B19" t="str">
        <f>(Model!$B$11/Model!$B$14)</f>
      </c>
    </row>
    <row r="20">
      <c r="A20" s="5" t="s">
        <v>18</v>
      </c>
      <c r="B20" t="str">
        <f>(1/Model!$B$14)</f>
      </c>
    </row>
    <row r="21">
      <c r="A21" s="5" t="s">
        <v>19</v>
      </c>
      <c r="B21" t="str">
        <f>(Model!$B$8*Model!$B$9)</f>
      </c>
    </row>
    <row r="22">
      <c r="A22" s="5" t="s">
        <v>20</v>
      </c>
      <c r="B22" t="str">
        <f>(Model!$B$18-Model!$B$10)</f>
      </c>
    </row>
    <row r="23">
      <c r="A23" s="5" t="s">
        <v>21</v>
      </c>
      <c r="B23" t="str">
        <f>(Model!$B$19/Model!$B$9)</f>
      </c>
    </row>
    <row r="24">
      <c r="A24" s="5" t="s">
        <v>22</v>
      </c>
      <c r="B24" t="str">
        <f>(Model!$B$21+Model!$B$10)</f>
      </c>
    </row>
    <row r="25">
      <c r="A25" s="5" t="s">
        <v>23</v>
      </c>
      <c r="B25" t="str">
        <f>(Model!$B$11/Model!$B$21)</f>
      </c>
    </row>
    <row r="26">
      <c r="A26" s="5" t="s">
        <v>24</v>
      </c>
      <c r="B26" t="str">
        <f>IF(IF(Model!$B$9&gt;0,1,0)&lt;&gt;0,(Model!$B$22/Model!$B$9),0)</f>
      </c>
    </row>
    <row r="27">
      <c r="A27" s="5" t="s">
        <v>25</v>
      </c>
      <c r="B27" t="str">
        <f>((Model!$B$23/Model!$B$8)-1)</f>
      </c>
    </row>
    <row r="28">
      <c r="A28" s="5" t="s">
        <v>26</v>
      </c>
      <c r="B28" t="str">
        <f>IF(IF(Model!$B$12&gt;0,1,0)&lt;&gt;0,(Model!$B$24/Model!$B$12),0)</f>
      </c>
    </row>
    <row r="29">
      <c r="A29" s="4" t="s">
        <v>27</v>
      </c>
    </row>
    <row r="30">
      <c r="A30" s="5" t="s">
        <v>28</v>
      </c>
      <c r="B30" s="7" t="str">
        <f>Model!$B$23</f>
      </c>
    </row>
    <row r="31">
      <c r="A31" s="5" t="s">
        <v>29</v>
      </c>
      <c r="B31" s="10" t="str">
        <f>Model!$B$27</f>
      </c>
    </row>
    <row r="32">
      <c r="A32" s="5" t="s">
        <v>30</v>
      </c>
      <c r="B32" s="8" t="str">
        <f>Model!$B$11</f>
      </c>
    </row>
    <row r="33">
      <c r="A33" s="5" t="s">
        <v>31</v>
      </c>
      <c r="B33" s="8" t="str">
        <f>Model!$B$19</f>
      </c>
    </row>
    <row r="34">
      <c r="A34" s="5" t="s">
        <v>32</v>
      </c>
      <c r="B34" s="10" t="str">
        <f>Model!$B$25</f>
      </c>
    </row>
    <row r="35">
      <c r="A35" s="5" t="s">
        <v>33</v>
      </c>
      <c r="B35" s="9" t="str">
        <f>Model!$B$20</f>
      </c>
    </row>
    <row r="36">
      <c r="A36" s="5" t="s">
        <v>10</v>
      </c>
      <c r="B36" s="8" t="str">
        <f>Model!$B$12</f>
      </c>
    </row>
    <row r="37">
      <c r="A37" s="5" t="s">
        <v>34</v>
      </c>
      <c r="B37" s="9" t="str">
        <f>Model!$B$28</f>
      </c>
    </row>
    <row r="38">
      <c r="A38" s="5" t="s">
        <v>35</v>
      </c>
      <c r="B38" s="7" t="str">
        <f>Model!$B$26</f>
      </c>
    </row>
    <row r="40">
      <c r="A40" s="4" t="s">
        <v>36</v>
      </c>
    </row>
    <row r="41">
      <c r="B41" s="3" t="s">
        <v>3</v>
      </c>
    </row>
    <row r="42">
      <c r="A42" s="5" t="s">
        <v>37</v>
      </c>
      <c r="B42" s="8" t="str">
        <f>Model!$B$11</f>
      </c>
    </row>
    <row r="43">
      <c r="A43" s="5" t="s">
        <v>12</v>
      </c>
      <c r="B43" s="10" t="str">
        <f>Model!$B$14</f>
      </c>
    </row>
    <row r="44">
      <c r="A44" s="5" t="s">
        <v>38</v>
      </c>
      <c r="B44" s="8" t="str">
        <f>Model!$B$19</f>
      </c>
    </row>
    <row r="45">
      <c r="A45" s="5" t="s">
        <v>39</v>
      </c>
      <c r="B45" s="6" t="str">
        <f>Model!$B$9</f>
      </c>
    </row>
    <row r="46">
      <c r="A46" s="5" t="s">
        <v>40</v>
      </c>
      <c r="B46" s="7" t="str">
        <f>Model!$B$23</f>
      </c>
    </row>
    <row r="47">
      <c r="A47" s="5" t="s">
        <v>41</v>
      </c>
      <c r="B47" s="8" t="str">
        <f>Model!$B$10</f>
      </c>
    </row>
    <row r="48">
      <c r="A48" s="5" t="s">
        <v>35</v>
      </c>
      <c r="B48" s="7" t="str">
        <f>Model!$B$26</f>
      </c>
    </row>
    <row r="50">
      <c r="A50" s="4" t="s">
        <v>42</v>
      </c>
    </row>
    <row r="51">
      <c r="A51" s="5" t="s">
        <v>43</v>
      </c>
      <c r="B51" t="s">
        <v>44</v>
      </c>
    </row>
    <row r="52">
      <c r="A52" s="5" t="s">
        <v>45</v>
      </c>
      <c r="B52" t="s">
        <v>46</v>
      </c>
    </row>
    <row r="53">
      <c r="A53" s="5" t="s">
        <v>47</v>
      </c>
      <c r="B53" t="s">
        <v>48</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49</v>
      </c>
      <c r="B1" s="4" t="s">
        <v>50</v>
      </c>
      <c r="C1" s="4" t="s">
        <v>51</v>
      </c>
    </row>
    <row r="2">
      <c r="A2" t="s">
        <v>52</v>
      </c>
      <c r="B2" t="s">
        <v>53</v>
      </c>
      <c r="C2" t="s">
        <v>44</v>
      </c>
    </row>
    <row r="3">
      <c r="A3" t="s">
        <v>54</v>
      </c>
      <c r="B3" t="s">
        <v>55</v>
      </c>
      <c r="C3" t="s">
        <v>44</v>
      </c>
    </row>
    <row r="4">
      <c r="A4" t="s">
        <v>56</v>
      </c>
      <c r="B4" t="s">
        <v>57</v>
      </c>
      <c r="C4" t="s">
        <v>44</v>
      </c>
    </row>
    <row r="5">
      <c r="A5" t="s">
        <v>58</v>
      </c>
      <c r="B5" t="s">
        <v>59</v>
      </c>
      <c r="C5" t="s">
        <v>44</v>
      </c>
    </row>
    <row r="6">
      <c r="A6" t="s">
        <v>60</v>
      </c>
      <c r="B6" t="s">
        <v>61</v>
      </c>
      <c r="C6" t="s">
        <v>44</v>
      </c>
    </row>
    <row r="7">
      <c r="A7" t="s">
        <v>62</v>
      </c>
      <c r="B7" t="s">
        <v>63</v>
      </c>
      <c r="C7"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