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air_value_per_share">Model!$B$26</definedName>
    <definedName name="silver_revenue_m">Model!$B$21</definedName>
    <definedName name="revenue_m">Model!$B$22</definedName>
    <definedName name="copper_price">Model!$B$7</definedName>
    <definedName name="copper_sales_mlb">Model!$B$8</definedName>
    <definedName name="ev_ebitda_multiple">Model!$B$11</definedName>
    <definedName name="net_debt_m">Model!$B$14</definedName>
    <definedName name="copper_revenue_m">Model!$B$19</definedName>
    <definedName name="adjusted_ebitda_m">Model!$B$23</definedName>
    <definedName name="upside_to_price">Model!$B$27</definedName>
    <definedName name="adj_ebitda_margin">Model!$B$6</definedName>
    <definedName name="current_price">Model!$B$9</definedName>
    <definedName name="gold_sales_oz">Model!$B$13</definedName>
    <definedName name="other_metals_revenue_m">Model!$B$15</definedName>
    <definedName name="equity_value_m">Model!$B$25</definedName>
    <definedName name="diluted_shares_m">Model!$B$10</definedName>
    <definedName name="gold_price">Model!$B$12</definedName>
    <definedName name="silver_price">Model!$B$16</definedName>
    <definedName name="silver_sales_moz">Model!$B$17</definedName>
    <definedName name="gold_revenue_m">Model!$B$20</definedName>
    <definedName name="enterprise_value_m">Model!$B$24</definedName>
  </definedNames>
  <calcPr calcId="122211" fullCalcOnLoad="true"/>
</workbook>
</file>

<file path=xl/sharedStrings.xml><?xml version="1.0" encoding="utf-8"?>
<sst xmlns="http://schemas.openxmlformats.org/spreadsheetml/2006/main" count="50" uniqueCount="50">
  <si>
    <t>Royal Gold Forward EV EBITDA Hawk Valuation</t>
  </si>
  <si>
    <t>Forward EV/adjusted EBITDA valuation refreshed after Royal Gold's Q2 2026 earnings release, 10-Q, and conference call. The model keeps the existing production-volume and multiple framework, moves copper and other-metals assumptions toward the high end of guidance, updates balance-sheet/share-count inputs, and anchors normalized metal prices to the elevated Q2/H1 realized environment.</t>
  </si>
  <si>
    <t>As of 2026-08-11  ·  Currency: USD  ·  https://modeledge.ai/model/fm_3435447a7923a344f585aaf027b7aeff</t>
  </si>
  <si>
    <t>Inputs</t>
  </si>
  <si>
    <t>Adjusted EBITDA margin</t>
  </si>
  <si>
    <t>Normalized realized copper price per pound</t>
  </si>
  <si>
    <t>2026 copper sales guidance, high-end weighted, in million pounds</t>
  </si>
  <si>
    <t>Current share price</t>
  </si>
  <si>
    <t>Diluted shares outstanding in millions</t>
  </si>
  <si>
    <t>Forward EV to adjusted EBITDA multiple</t>
  </si>
  <si>
    <t>Normalized realized gold price per ounce</t>
  </si>
  <si>
    <t>2026 gold sales guidance midpoint in ounces</t>
  </si>
  <si>
    <t>Net debt in millions, adjusted for post-quarter repayment and remaining Warintza funding</t>
  </si>
  <si>
    <t>2026 other metals revenue, high-end weighted, in millions</t>
  </si>
  <si>
    <t>Normalized realized silver price per ounce</t>
  </si>
  <si>
    <t>2026 silver sales guidance midpoint in million ounces</t>
  </si>
  <si>
    <t>Calculations</t>
  </si>
  <si>
    <t>copper_revenue_m</t>
  </si>
  <si>
    <t>gold_revenue_m</t>
  </si>
  <si>
    <t>silver_revenue_m</t>
  </si>
  <si>
    <t>revenue_m</t>
  </si>
  <si>
    <t>adjusted_ebitda_m</t>
  </si>
  <si>
    <t>enterprise_value_m</t>
  </si>
  <si>
    <t>equity_value_m</t>
  </si>
  <si>
    <t>fair_value_per_share</t>
  </si>
  <si>
    <t>upside_to_price</t>
  </si>
  <si>
    <t>Outputs</t>
  </si>
  <si>
    <t>Fair value per share</t>
  </si>
  <si>
    <t>Upside or downside to current price</t>
  </si>
  <si>
    <t>2026 estimated revenue in millions</t>
  </si>
  <si>
    <t>2026 estimated adjusted EBITDA in millions</t>
  </si>
  <si>
    <t>Implied equity value in millions</t>
  </si>
  <si>
    <t>Scenarios (reference)</t>
  </si>
  <si>
    <t>base</t>
  </si>
  <si>
    <t/>
  </si>
  <si>
    <t>bear</t>
  </si>
  <si>
    <t>adj_ebitda_margin = 0.8, copper_price = 4.75, copper_sales_mlb = 22, ev_ebitda_multiple = 12, gold_price = 4000, gold_sales_oz = 290000, other_metals_revenue_m = 34, silver_price = 60, silver_sales_moz = 3</t>
  </si>
  <si>
    <t>bull</t>
  </si>
  <si>
    <t>adj_ebitda_margin = 0.845, copper_price = 6.25, copper_sales_mlb = 28, ev_ebitda_multiple = 15.5, gold_price = 5000, gold_sales_oz = 320000, other_metals_revenue_m = 46, silver_price = 85, silver_sales_moz = 3.5</t>
  </si>
  <si>
    <t>Claim</t>
  </si>
  <si>
    <t>URL</t>
  </si>
  <si>
    <t>Accessed</t>
  </si>
  <si>
    <t>Q2 2026 revenue was $450.5 million, sales volume was 100,000 GEOs, adjusted EBITDA margin was 83%, operating cash flow was $335.2 million, gold contributed 76% of revenue, and 2026 gold and silver guidance remained on track while copper and other metals were trending around or above the high end of their ranges.</t>
  </si>
  <si>
    <t>https://storage.googleapis.com/d8a084c25db2/0000085535/0000085535-26-000038/rgld-20260805xexx991.htm</t>
  </si>
  <si>
    <t>2026-08-11</t>
  </si>
  <si>
    <t>The Q2 2026 10-Q reported $182.5 million of cash, $400.0 million of debt before a July 15 repayment, 84.673 million shares outstanding at June 30, and 84.728 million shares outstanding as of July 29, 2026.</t>
  </si>
  <si>
    <t>https://www.sec.gov/Archives/edgar/data/85535/000008553526000041/0000085535-26-000041-index.htm</t>
  </si>
  <si>
    <t>On the Q2 2026 call, management described a diversified portfolio with no asset above 13% of revenue, reaffirmed balanced H2 expectations, noted copper and other-metals upside is partly driven by Antamina NPI volatility, and said further share repurchases depend on competing capital-allocation priorities.</t>
  </si>
  <si>
    <t>https://royalgold.com/investors/events-and-presentations/default.aspx</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</si>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</sst>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0.83</v>
      </c>
    </row>
    <row r="7">
      <c r="A7" s="4" t="s">
        <v>5</v>
      </c>
      <c r="B7">
        <v>5.75</v>
      </c>
    </row>
    <row r="8">
      <c r="A8" s="4" t="s">
        <v>6</v>
      </c>
      <c r="B8">
        <v>25</v>
      </c>
    </row>
    <row r="9">
      <c r="A9" s="4" t="s">
        <v>7</v>
      </c>
      <c r="B9">
        <v>233.01</v>
      </c>
    </row>
    <row r="10">
      <c r="A10" s="4" t="s">
        <v>8</v>
      </c>
      <c r="B10">
        <v>84.85</v>
      </c>
    </row>
    <row r="11">
      <c r="A11" s="4" t="s">
        <v>9</v>
      </c>
      <c r="B11">
        <v>14</v>
      </c>
    </row>
    <row r="12">
      <c r="A12" s="4" t="s">
        <v>10</v>
      </c>
      <c r="B12">
        <v>4500</v>
      </c>
    </row>
    <row r="13">
      <c r="A13" s="4" t="s">
        <v>11</v>
      </c>
      <c r="B13">
        <v>305000</v>
      </c>
    </row>
    <row r="14">
      <c r="A14" s="4" t="s">
        <v>12</v>
      </c>
      <c r="B14">
        <v>270</v>
      </c>
    </row>
    <row r="15">
      <c r="A15" s="4" t="s">
        <v>13</v>
      </c>
      <c r="B15">
        <v>38</v>
      </c>
    </row>
    <row r="16">
      <c r="A16" s="4" t="s">
        <v>14</v>
      </c>
      <c r="B16">
        <v>73</v>
      </c>
    </row>
    <row r="17">
      <c r="A17" s="4" t="s">
        <v>15</v>
      </c>
      <c r="B17">
        <v>3.25</v>
      </c>
    </row>
    <row r="18">
      <c r="A18" s="3" t="s">
        <v>16</v>
      </c>
    </row>
    <row r="19">
      <c r="A19" s="4" t="s">
        <v>17</v>
      </c>
      <c r="B19" t="str">
        <f>(Model!$B$8*Model!$B$7)</f>
      </c>
    </row>
    <row r="20">
      <c r="A20" s="4" t="s">
        <v>18</v>
      </c>
      <c r="B20" t="str">
        <f>((Model!$B$13*Model!$B$12)/1000000)</f>
      </c>
    </row>
    <row r="21">
      <c r="A21" s="4" t="s">
        <v>19</v>
      </c>
      <c r="B21" t="str">
        <f>(Model!$B$17*Model!$B$16)</f>
      </c>
    </row>
    <row r="22">
      <c r="A22" s="4" t="s">
        <v>20</v>
      </c>
      <c r="B22" t="str">
        <f>(((Model!$B$20+Model!$B$21)+Model!$B$19)+Model!$B$15)</f>
      </c>
    </row>
    <row r="23">
      <c r="A23" s="4" t="s">
        <v>21</v>
      </c>
      <c r="B23" t="str">
        <f>(Model!$B$22*Model!$B$6)</f>
      </c>
    </row>
    <row r="24">
      <c r="A24" s="4" t="s">
        <v>22</v>
      </c>
      <c r="B24" t="str">
        <f>(Model!$B$23*Model!$B$11)</f>
      </c>
    </row>
    <row r="25">
      <c r="A25" s="4" t="s">
        <v>23</v>
      </c>
      <c r="B25" t="str">
        <f>(Model!$B$24-Model!$B$14)</f>
      </c>
    </row>
    <row r="26">
      <c r="A26" s="4" t="s">
        <v>24</v>
      </c>
      <c r="B26" t="str">
        <f>(Model!$B$25/Model!$B$10)</f>
      </c>
    </row>
    <row r="27">
      <c r="A27" s="4" t="s">
        <v>25</v>
      </c>
      <c r="B27" t="str">
        <f>((Model!$B$26/Model!$B$9)-1)</f>
      </c>
    </row>
    <row r="28">
      <c r="A28" s="3" t="s">
        <v>26</v>
      </c>
    </row>
    <row r="29">
      <c r="A29" s="5" t="s">
        <v>27</v>
      </c>
      <c r="B29" s="6" t="str">
        <f>Model!$B$26</f>
      </c>
    </row>
    <row r="30">
      <c r="A30" s="4" t="s">
        <v>28</v>
      </c>
      <c r="B30" s="7" t="str">
        <f>Model!$B$27</f>
      </c>
    </row>
    <row r="31">
      <c r="A31" s="4" t="s">
        <v>29</v>
      </c>
      <c r="B31" s="8" t="str">
        <f>Model!$B$22</f>
      </c>
    </row>
    <row r="32">
      <c r="A32" s="4" t="s">
        <v>30</v>
      </c>
      <c r="B32" s="8" t="str">
        <f>Model!$B$23</f>
      </c>
    </row>
    <row r="33">
      <c r="A33" s="4" t="s">
        <v>31</v>
      </c>
      <c r="B33" s="8" t="str">
        <f>Model!$B$25</f>
      </c>
    </row>
    <row r="35">
      <c r="A35" s="3" t="s">
        <v>32</v>
      </c>
    </row>
    <row r="36">
      <c r="A36" s="4" t="s">
        <v>33</v>
      </c>
      <c r="B36" t="s">
        <v>34</v>
      </c>
    </row>
    <row r="37">
      <c r="A37" s="4" t="s">
        <v>35</v>
      </c>
      <c r="B37" t="s">
        <v>36</v>
      </c>
    </row>
    <row r="38">
      <c r="A38" s="4" t="s">
        <v>37</v>
      </c>
      <c r="B38" t="s">
        <v>38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39</v>
      </c>
      <c r="B1" s="3" t="s">
        <v>40</v>
      </c>
      <c r="C1" s="3" t="s">
        <v>41</v>
      </c>
    </row>
    <row r="2">
      <c r="A2" t="s">
        <v>42</v>
      </c>
      <c r="B2" t="s">
        <v>43</v>
      </c>
      <c r="C2" t="s">
        <v>44</v>
      </c>
    </row>
    <row r="3">
      <c r="A3" t="s">
        <v>45</v>
      </c>
      <c r="B3" t="s">
        <v>46</v>
      </c>
      <c r="C3" t="s">
        <v>44</v>
      </c>
    </row>
    <row r="4">
      <c r="A4" t="s">
        <v>47</v>
      </c>
      <c r="B4" t="s">
        <v>48</v>
      </c>
      <c r="C4"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