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s>
  <definedNames>
    <definedName name="copper_revenue_m">Model!$B$18</definedName>
    <definedName name="gold_revenue_m">Model!$B$19</definedName>
    <definedName name="other_metals_revenue_m">Model!$B$14</definedName>
    <definedName name="revenue_m">Model!$B$21</definedName>
    <definedName name="enterprise_value_m">Model!$B$23</definedName>
    <definedName name="upside_to_price">Model!$B$26</definedName>
    <definedName name="silver_revenue_m">Model!$B$20</definedName>
    <definedName name="fair_value_per_share">Model!$B$25</definedName>
    <definedName name="adj_ebitda_margin">Model!$B$5</definedName>
    <definedName name="copper_price">Model!$B$6</definedName>
    <definedName name="copper_sales_mlb">Model!$B$7</definedName>
    <definedName name="current_price">Model!$B$8</definedName>
    <definedName name="ev_ebitda_multiple">Model!$B$10</definedName>
    <definedName name="adjusted_ebitda_m">Model!$B$22</definedName>
    <definedName name="equity_value_m">Model!$B$24</definedName>
    <definedName name="diluted_shares_m">Model!$B$9</definedName>
    <definedName name="gold_price">Model!$B$11</definedName>
    <definedName name="gold_sales_oz">Model!$B$12</definedName>
    <definedName name="net_debt_m">Model!$B$13</definedName>
    <definedName name="silver_price">Model!$B$15</definedName>
    <definedName name="silver_sales_moz">Model!$B$16</definedName>
  </definedNames>
  <calcPr calcId="122211" fullCalcOnLoad="true"/>
</workbook>
</file>

<file path=xl/sharedStrings.xml><?xml version="1.0" encoding="utf-8"?>
<sst xmlns="http://schemas.openxmlformats.org/spreadsheetml/2006/main" count="38" uniqueCount="38">
  <si>
    <t>Royal Gold Forward EV EBITDA Hawk Valuation</t>
  </si>
  <si>
    <t>As of 2026-06-15  ·  Currency: USD  ·  https://modeledge.ai/model/fm_3435447a7923a344f585aaf027b7aeff</t>
  </si>
  <si>
    <t>Inputs</t>
  </si>
  <si>
    <t>Adjusted EBITDA margin</t>
  </si>
  <si>
    <t>Normalized realized copper price per pound</t>
  </si>
  <si>
    <t>2026 copper sales guidance midpoint in million pounds</t>
  </si>
  <si>
    <t>Current share price</t>
  </si>
  <si>
    <t>Diluted shares outstanding in millions</t>
  </si>
  <si>
    <t>Forward EV to adjusted EBITDA multiple</t>
  </si>
  <si>
    <t>Normalized realized gold price per ounce</t>
  </si>
  <si>
    <t>2026 gold sales guidance midpoint in ounces</t>
  </si>
  <si>
    <t>Net debt in millions, adjusted for post-quarter repayment and Warintza funding</t>
  </si>
  <si>
    <t>2026 other metals revenue guidance midpoint in millions</t>
  </si>
  <si>
    <t>Normalized realized silver price per ounce</t>
  </si>
  <si>
    <t>2026 silver sales guidance midpoint in million ounces</t>
  </si>
  <si>
    <t>Calculations</t>
  </si>
  <si>
    <t>copper_revenue_m</t>
  </si>
  <si>
    <t>gold_revenue_m</t>
  </si>
  <si>
    <t>silver_revenue_m</t>
  </si>
  <si>
    <t>revenue_m</t>
  </si>
  <si>
    <t>adjusted_ebitda_m</t>
  </si>
  <si>
    <t>enterprise_value_m</t>
  </si>
  <si>
    <t>equity_value_m</t>
  </si>
  <si>
    <t>fair_value_per_share</t>
  </si>
  <si>
    <t>upside_to_price</t>
  </si>
  <si>
    <t>Outputs</t>
  </si>
  <si>
    <t>Fair value per share</t>
  </si>
  <si>
    <t>Upside or downside to current price</t>
  </si>
  <si>
    <t>2026 estimated revenue in millions</t>
  </si>
  <si>
    <t>2026 estimated adjusted EBITDA in millions</t>
  </si>
  <si>
    <t>Scenarios (reference)</t>
  </si>
  <si>
    <t>base</t>
  </si>
  <si>
    <t>adj_ebitda_margin = 0.82, copper_price = 5.25, copper_sales_mlb = 23, ev_ebitda_multiple = 14, gold_price = 4300, gold_sales_oz = 305000, other_metals_revenue_m = 36, silver_price = 70, silver_sales_moz = 3.25</t>
  </si>
  <si>
    <t>bear</t>
  </si>
  <si>
    <t>adj_ebitda_margin = 0.8, copper_price = 4.75, copper_sales_mlb = 21, ev_ebitda_multiple = 12, gold_price = 3800, gold_sales_oz = 290000, other_metals_revenue_m = 34, silver_price = 60, silver_sales_moz = 3</t>
  </si>
  <si>
    <t>bull</t>
  </si>
  <si>
    <t>adj_ebitda_margin = 0.84, copper_price = 6, copper_sales_mlb = 25, ev_ebitda_multiple = 15.5, gold_price = 4800, gold_sales_oz = 320000, other_metals_revenue_m = 38, silver_price = 85, silver_sales_moz = 3.5</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</si>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</sst>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quot;$&quot;0.00"/>
    <numFmt numFmtId="165" formatCode="0.0%"/>
    <numFmt numFmtId="166" formatCode="&quot;$&quot;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8">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v>0.82</v>
      </c>
    </row>
    <row r="6">
      <c r="A6" s="4" t="s">
        <v>4</v>
      </c>
      <c r="B6">
        <v>5.25</v>
      </c>
    </row>
    <row r="7">
      <c r="A7" s="4" t="s">
        <v>5</v>
      </c>
      <c r="B7">
        <v>23</v>
      </c>
    </row>
    <row r="8">
      <c r="A8" s="4" t="s">
        <v>6</v>
      </c>
      <c r="B8">
        <v>215.52</v>
      </c>
    </row>
    <row r="9">
      <c r="A9" s="4" t="s">
        <v>7</v>
      </c>
      <c r="B9">
        <v>84.787</v>
      </c>
    </row>
    <row r="10">
      <c r="A10" s="4" t="s">
        <v>8</v>
      </c>
      <c r="B10">
        <v>14</v>
      </c>
    </row>
    <row r="11">
      <c r="A11" s="4" t="s">
        <v>9</v>
      </c>
      <c r="B11">
        <v>4300</v>
      </c>
    </row>
    <row r="12">
      <c r="A12" s="4" t="s">
        <v>10</v>
      </c>
      <c r="B12">
        <v>305000</v>
      </c>
    </row>
    <row r="13">
      <c r="A13" s="4" t="s">
        <v>11</v>
      </c>
      <c r="B13">
        <v>415.9</v>
      </c>
    </row>
    <row r="14">
      <c r="A14" s="4" t="s">
        <v>12</v>
      </c>
      <c r="B14">
        <v>36</v>
      </c>
    </row>
    <row r="15">
      <c r="A15" s="4" t="s">
        <v>13</v>
      </c>
      <c r="B15">
        <v>70</v>
      </c>
    </row>
    <row r="16">
      <c r="A16" s="4" t="s">
        <v>14</v>
      </c>
      <c r="B16">
        <v>3.25</v>
      </c>
    </row>
    <row r="17">
      <c r="A17" s="3" t="s">
        <v>15</v>
      </c>
    </row>
    <row r="18">
      <c r="A18" s="4" t="s">
        <v>16</v>
      </c>
      <c r="B18" t="str">
        <f>(Model!$B$7*Model!$B$6)</f>
      </c>
    </row>
    <row r="19">
      <c r="A19" s="4" t="s">
        <v>17</v>
      </c>
      <c r="B19" t="str">
        <f>((Model!$B$12*Model!$B$11)/1000000)</f>
      </c>
    </row>
    <row r="20">
      <c r="A20" s="4" t="s">
        <v>18</v>
      </c>
      <c r="B20" t="str">
        <f>(Model!$B$16*Model!$B$15)</f>
      </c>
    </row>
    <row r="21">
      <c r="A21" s="4" t="s">
        <v>19</v>
      </c>
      <c r="B21" t="str">
        <f>(((Model!$B$19+Model!$B$20)+Model!$B$18)+Model!$B$14)</f>
      </c>
    </row>
    <row r="22">
      <c r="A22" s="4" t="s">
        <v>20</v>
      </c>
      <c r="B22" t="str">
        <f>(Model!$B$21*Model!$B$5)</f>
      </c>
    </row>
    <row r="23">
      <c r="A23" s="4" t="s">
        <v>21</v>
      </c>
      <c r="B23" t="str">
        <f>(Model!$B$22*Model!$B$10)</f>
      </c>
    </row>
    <row r="24">
      <c r="A24" s="4" t="s">
        <v>22</v>
      </c>
      <c r="B24" t="str">
        <f>(Model!$B$23-Model!$B$13)</f>
      </c>
    </row>
    <row r="25">
      <c r="A25" s="4" t="s">
        <v>23</v>
      </c>
      <c r="B25" t="str">
        <f>(Model!$B$24/Model!$B$9)</f>
      </c>
    </row>
    <row r="26">
      <c r="A26" s="4" t="s">
        <v>24</v>
      </c>
      <c r="B26" t="str">
        <f>((Model!$B$25/Model!$B$8)-1)</f>
      </c>
    </row>
    <row r="27">
      <c r="A27" s="3" t="s">
        <v>25</v>
      </c>
    </row>
    <row r="28">
      <c r="A28" s="4" t="s">
        <v>26</v>
      </c>
      <c r="B28" s="5" t="str">
        <f>Model!$B$25</f>
      </c>
    </row>
    <row r="29">
      <c r="A29" s="4" t="s">
        <v>27</v>
      </c>
      <c r="B29" s="6" t="str">
        <f>Model!$B$26</f>
      </c>
    </row>
    <row r="30">
      <c r="A30" s="4" t="s">
        <v>28</v>
      </c>
      <c r="B30" s="7" t="str">
        <f>Model!$B$21</f>
      </c>
    </row>
    <row r="31">
      <c r="A31" s="4" t="s">
        <v>29</v>
      </c>
      <c r="B31" s="7" t="str">
        <f>Model!$B$22</f>
      </c>
    </row>
    <row r="33">
      <c r="A33" s="3" t="s">
        <v>30</v>
      </c>
    </row>
    <row r="34">
      <c r="A34" s="4" t="s">
        <v>31</v>
      </c>
      <c r="B34" t="s">
        <v>32</v>
      </c>
    </row>
    <row r="35">
      <c r="A35" s="4" t="s">
        <v>33</v>
      </c>
      <c r="B35" t="s">
        <v>34</v>
      </c>
    </row>
    <row r="36">
      <c r="A36" s="4" t="s">
        <v>35</v>
      </c>
      <c r="B36" t="s">
        <v>36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37</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