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legacy_mining_multiple">Model!$B$13</definedName>
    <definedName name="net_debt_m">Model!$B$14</definedName>
    <definedName name="option_value_per_mw_m">Model!$B$15</definedName>
    <definedName name="abernathy_wulf_noi_m">Model!$B$29</definedName>
    <definedName name="upside">Model!$B$37</definedName>
    <definedName name="abernathy_contract_years">Model!$B$21</definedName>
    <definedName name="bitcoin_mining_ev_m">Model!$B$25</definedName>
    <definedName name="legacy_mining_ebitda_m">Model!$B$12</definedName>
    <definedName name="total_enterprise_value_m">Model!$B$34</definedName>
    <definedName name="equity_value_m">Model!$B$35</definedName>
    <definedName name="abernathy_noi_multiple">Model!$B$7</definedName>
    <definedName name="pipeline_success_probability">Model!$B$16</definedName>
    <definedName name="abernathy_contract_revenue_m">Model!$B$20</definedName>
    <definedName name="abernathy_wulf_ownership">Model!$B$22</definedName>
    <definedName name="lake_mariner_hpc_ev_m">Model!$B$30</definedName>
    <definedName name="target_hpc_noi_multiple">Model!$B$17</definedName>
    <definedName name="abernathy_ev_m">Model!$B$32</definedName>
    <definedName name="diluted_share_count_m">Model!$B$10</definedName>
    <definedName name="uncontracted_critical_it_mw">Model!$B$18</definedName>
    <definedName name="implied_market_equity_value_m">Model!$B$27</definedName>
    <definedName name="core42_annual_noi_m">Model!$B$8</definedName>
    <definedName name="abernathy_gross_annual_revenue_m">Model!$B$24</definedName>
    <definedName name="contracted_hpc_noi_m">Model!$B$26</definedName>
    <definedName name="implied_hpc_noi_multiple_after_other_assets">Model!$B$33</definedName>
    <definedName name="fair_value">Model!$B$36</definedName>
    <definedName name="abernathy_noi_margin">Model!$B$6</definedName>
    <definedName name="current_price">Model!$B$9</definedName>
    <definedName name="fluidstack_lake_mariner_annual_noi_m">Model!$B$11</definedName>
    <definedName name="pipeline_option_ev_m">Model!$B$28</definedName>
    <definedName name="implied_market_ev_m">Model!$B$31</definedName>
  </definedNames>
  <calcPr calcId="122211" fullCalcOnLoad="true"/>
</workbook>
</file>

<file path=xl/sharedStrings.xml><?xml version="1.0" encoding="utf-8"?>
<sst xmlns="http://schemas.openxmlformats.org/spreadsheetml/2006/main" count="68" uniqueCount="68">
  <si>
    <t>WULF Hawk SOTP HPC valuation</t>
  </si>
  <si>
    <t xml:space="preserve">Sum-of-the-parts valuation for TeraWulf that treats contracted AI/HPC lease NOI as the primary asset, adds the 51% Abernathy JV interest and probability-weighted pipeline optionality, and treats legacy bitcoin mining as a residual asset.
</t>
  </si>
  <si>
    <t>As of 2026-06-21  ·  Currency: USD  ·  https://modeledge.ai/model/fm_384fbaf81448d655c567f892b40fc28a</t>
  </si>
  <si>
    <t>Inputs</t>
  </si>
  <si>
    <t>Abernathy NOI margin</t>
  </si>
  <si>
    <t>Abernathy NOI multiple</t>
  </si>
  <si>
    <t>Core42 annual NOI</t>
  </si>
  <si>
    <t>Current share price</t>
  </si>
  <si>
    <t>Diluted shares</t>
  </si>
  <si>
    <t>Fluidstack Lake Mariner annual NOI</t>
  </si>
  <si>
    <t>Legacy mining EBITDA</t>
  </si>
  <si>
    <t>Legacy mining multiple</t>
  </si>
  <si>
    <t>Net debt after cash</t>
  </si>
  <si>
    <t>Option value per MW</t>
  </si>
  <si>
    <t>Pipeline success probability</t>
  </si>
  <si>
    <t>Lake Mariner NOI multiple</t>
  </si>
  <si>
    <t>Risked pipeline MW</t>
  </si>
  <si>
    <t>Constants</t>
  </si>
  <si>
    <t>abernathy_contract_revenue_m</t>
  </si>
  <si>
    <t>abernathy_contract_years</t>
  </si>
  <si>
    <t>abernathy_wulf_ownership</t>
  </si>
  <si>
    <t>Calculations</t>
  </si>
  <si>
    <t>abernathy_gross_annual_revenue_m</t>
  </si>
  <si>
    <t>bitcoin_mining_ev_m</t>
  </si>
  <si>
    <t>contracted_hpc_noi_m</t>
  </si>
  <si>
    <t>implied_market_equity_value_m</t>
  </si>
  <si>
    <t>pipeline_option_ev_m</t>
  </si>
  <si>
    <t>abernathy_wulf_noi_m</t>
  </si>
  <si>
    <t>lake_mariner_hpc_ev_m</t>
  </si>
  <si>
    <t>implied_market_ev_m</t>
  </si>
  <si>
    <t>abernathy_ev_m</t>
  </si>
  <si>
    <t>implied_hpc_noi_multiple_after_other_assets</t>
  </si>
  <si>
    <t>total_enterprise_value_m</t>
  </si>
  <si>
    <t>equity_value_m</t>
  </si>
  <si>
    <t>fair_value</t>
  </si>
  <si>
    <t>upside</t>
  </si>
  <si>
    <t>Outputs</t>
  </si>
  <si>
    <t>Fair value / share</t>
  </si>
  <si>
    <t>Upside / downside</t>
  </si>
  <si>
    <t>SOTP enterprise value</t>
  </si>
  <si>
    <t>Lake Mariner HPC EV</t>
  </si>
  <si>
    <t>Abernathy JV EV</t>
  </si>
  <si>
    <t>Implied Lake Mariner multiple</t>
  </si>
  <si>
    <t>Fair value sensitivity (static)</t>
  </si>
  <si>
    <t>Scenarios (reference)</t>
  </si>
  <si>
    <t>base</t>
  </si>
  <si>
    <t/>
  </si>
  <si>
    <t>bear</t>
  </si>
  <si>
    <t>abernathy_noi_margin = 0.7, abernathy_noi_multiple = 12, core42_annual_noi_m = 80, diluted_share_count_m = 600, fluidstack_lake_mariner_annual_noi_m = 500, legacy_mining_ebitda_m = 0, legacy_mining_multiple = 3, net_debt_m = 1900, option_value_per_mw_m = 2.5, pipeline_success_probability = 0.15, target_hpc_noi_multiple = 13, uncontracted_critical_it_mw = 700</t>
  </si>
  <si>
    <t>bull</t>
  </si>
  <si>
    <t>abernathy_noi_margin = 0.85, abernathy_noi_multiple = 20, core42_annual_noi_m = 105, diluted_share_count_m = 563.5, fluidstack_lake_mariner_annual_noi_m = 650, legacy_mining_ebitda_m = 60, legacy_mining_multiple = 6, net_debt_m = 1000, option_value_per_mw_m = 5, pipeline_success_probability = 0.45, target_hpc_noi_multiple = 22, uncontracted_critical_it_mw = 1400</t>
  </si>
  <si>
    <t>Claim</t>
  </si>
  <si>
    <t>URL</t>
  </si>
  <si>
    <t>Accessed</t>
  </si>
  <si>
    <t>Q1 2026 revenue was $34.0M, including $21.0M of HPC lease revenue; cash and restricted cash were about $3.1B.</t>
  </si>
  <si>
    <t>https://investors.terawulf.com/news-events/press-releases/detail/140/terawulf-reports-first-quarter-2026-results</t>
  </si>
  <si>
    <t>2026-06-21</t>
  </si>
  <si>
    <t>As of March 31, 2026 Lake Mariner had 60 critical IT MW of HPC capacity, 145 MW of legacy bitcoin mining capacity, and 438 MW of contracted critical IT HPC capacity across La Lupa and Akela.</t>
  </si>
  <si>
    <t>https://investors.terawulf.com/sec-filings/all-sec-filings/content/0001083301-26-000092/wulf-20260331.htm</t>
  </si>
  <si>
    <t>Lake Mariner lease commitments include 60 critical IT MW with Core42 and about 380 critical IT MW with Fluidstack; contracted HPC platform totals 522 critical IT MW and over $12.8B of revenue.</t>
  </si>
  <si>
    <t>https://investors.terawulf.com/news-events/press-releases/detail/132/terawulf-reports-fourth-quarter-and-full-year-2025-results</t>
  </si>
  <si>
    <t>Fluidstack Lake Mariner agreements represent about $6.7B of contracted lease payments with Google credit enhancement.</t>
  </si>
  <si>
    <t>https://investors.terawulf.com/news-events/press-releases/detail/126/terawulf-reports-third-quarter-2025-results</t>
  </si>
  <si>
    <t>Abernathy JV is a 168 MW critical IT load project with about $9.5B of 25-year contracted revenue and 51% TeraWulf ownership.</t>
  </si>
  <si>
    <t>https://www.sec.gov/Archives/edgar/data/1083301/000110465925102858/tm2529509d1_ex99-1.htm</t>
  </si>
  <si>
    <t>Post-quarter equity proceeds included 10.326M ATM shares for $190.9M gross and 54.51M shares at $19.00 for about $1.036B gross proceeds.</t>
  </si>
  <si>
    <t>Google warrants cover 73.58M shares at $0.01 exercise price in connection with the Fluidstack backstop.</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</si>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</sst>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0"/>
    <numFmt numFmtId="166" formatCode="&quot;$&quot;#,##0"/>
    <numFmt numFmtId="167" formatCode="&quot;$&quot;0.00"/>
    <numFmt numFmtId="168" formatCode="#,##0"/>
  </numFmts>
  <fonts count="6">
    <font>
      <name val="Calibri"/>
      <family val="2"/>
      <color theme="1"/>
      <sz val="11"/>
    </font>
    <font>
      <family val="2"/>
      <b val="1"/>
      <color/>
      <sz val="14"/>
    </font>
    <font>
      <family val="2"/>
      <color rgb="FF808080"/>
      <sz val="10"/>
    </font>
    <font>
      <family val="2"/>
      <b val="1"/>
      <color/>
    </font>
    <font>
      <family val="2"/>
      <color/>
      <sz val="11"/>
    </font>
    <font>
      <family val="2"/>
      <b val="1"/>
      <color/>
      <sz val="10"/>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0" fontId="3" fillId="0" borderId="0" xfId="0" applyFont="true" applyAlignment="false">
      <alignment/>
    </xf>
    <xf numFmtId="0" fontId="5" fillId="0" borderId="1" xfId="0" applyFont="true" applyBorder="true" applyAlignment="true">
      <alignment horizontal="righ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A5" s="3" t="s">
        <v>3</v>
      </c>
    </row>
    <row r="6">
      <c r="A6" s="4" t="s">
        <v>4</v>
      </c>
      <c r="B6" s="5">
        <v>0.78</v>
      </c>
    </row>
    <row r="7">
      <c r="A7" s="4" t="s">
        <v>5</v>
      </c>
      <c r="B7" s="6">
        <v>16</v>
      </c>
    </row>
    <row r="8">
      <c r="A8" s="4" t="s">
        <v>6</v>
      </c>
      <c r="B8" s="7">
        <v>92</v>
      </c>
    </row>
    <row r="9">
      <c r="A9" s="4" t="s">
        <v>7</v>
      </c>
      <c r="B9" s="8">
        <v>28.98</v>
      </c>
    </row>
    <row r="10">
      <c r="A10" s="4" t="s">
        <v>8</v>
      </c>
      <c r="B10" s="9">
        <v>563.5</v>
      </c>
    </row>
    <row r="11">
      <c r="A11" s="4" t="s">
        <v>9</v>
      </c>
      <c r="B11" s="7">
        <v>570</v>
      </c>
    </row>
    <row r="12">
      <c r="A12" s="4" t="s">
        <v>10</v>
      </c>
      <c r="B12" s="7">
        <v>25</v>
      </c>
    </row>
    <row r="13">
      <c r="A13" s="4" t="s">
        <v>11</v>
      </c>
      <c r="B13" s="6">
        <v>5</v>
      </c>
    </row>
    <row r="14">
      <c r="A14" s="4" t="s">
        <v>12</v>
      </c>
      <c r="B14" s="7">
        <v>1550</v>
      </c>
    </row>
    <row r="15">
      <c r="A15" s="4" t="s">
        <v>13</v>
      </c>
      <c r="B15" s="8">
        <v>4</v>
      </c>
    </row>
    <row r="16">
      <c r="A16" s="4" t="s">
        <v>14</v>
      </c>
      <c r="B16" s="5">
        <v>0.3</v>
      </c>
    </row>
    <row r="17">
      <c r="A17" s="4" t="s">
        <v>15</v>
      </c>
      <c r="B17" s="6">
        <v>18</v>
      </c>
    </row>
    <row r="18">
      <c r="A18" s="4" t="s">
        <v>16</v>
      </c>
      <c r="B18" s="9">
        <v>990</v>
      </c>
    </row>
    <row r="19">
      <c r="A19" s="3" t="s">
        <v>17</v>
      </c>
    </row>
    <row r="20">
      <c r="A20" s="4" t="s">
        <v>18</v>
      </c>
      <c r="B20">
        <v>9500</v>
      </c>
    </row>
    <row r="21">
      <c r="A21" s="4" t="s">
        <v>19</v>
      </c>
      <c r="B21">
        <v>25</v>
      </c>
    </row>
    <row r="22">
      <c r="A22" s="4" t="s">
        <v>20</v>
      </c>
      <c r="B22">
        <v>0.51</v>
      </c>
    </row>
    <row r="23">
      <c r="A23" s="3" t="s">
        <v>21</v>
      </c>
    </row>
    <row r="24">
      <c r="A24" s="4" t="s">
        <v>22</v>
      </c>
      <c r="B24" t="str">
        <f>(Model!$B$20/Model!$B$21)</f>
      </c>
    </row>
    <row r="25">
      <c r="A25" s="4" t="s">
        <v>23</v>
      </c>
      <c r="B25" t="str">
        <f>(MAX(Model!$B$12,0)*Model!$B$13)</f>
      </c>
    </row>
    <row r="26">
      <c r="A26" s="4" t="s">
        <v>24</v>
      </c>
      <c r="B26" t="str">
        <f>(Model!$B$8+Model!$B$11)</f>
      </c>
    </row>
    <row r="27">
      <c r="A27" s="4" t="s">
        <v>25</v>
      </c>
      <c r="B27" t="str">
        <f>(Model!$B$9*Model!$B$10)</f>
      </c>
    </row>
    <row r="28">
      <c r="A28" s="4" t="s">
        <v>26</v>
      </c>
      <c r="B28" t="str">
        <f>((Model!$B$18*Model!$B$16)*Model!$B$15)</f>
      </c>
    </row>
    <row r="29">
      <c r="A29" s="4" t="s">
        <v>27</v>
      </c>
      <c r="B29" t="str">
        <f>((Model!$B$24*Model!$B$6)*Model!$B$22)</f>
      </c>
    </row>
    <row r="30">
      <c r="A30" s="4" t="s">
        <v>28</v>
      </c>
      <c r="B30" t="str">
        <f>(Model!$B$26*Model!$B$17)</f>
      </c>
    </row>
    <row r="31">
      <c r="A31" s="4" t="s">
        <v>29</v>
      </c>
      <c r="B31" t="str">
        <f>(Model!$B$27+Model!$B$14)</f>
      </c>
    </row>
    <row r="32">
      <c r="A32" s="4" t="s">
        <v>30</v>
      </c>
      <c r="B32" t="str">
        <f>(Model!$B$29*Model!$B$7)</f>
      </c>
    </row>
    <row r="33">
      <c r="A33" s="4" t="s">
        <v>31</v>
      </c>
      <c r="B33" t="str">
        <f>((((Model!$B$31-Model!$B$32)-Model!$B$28)-Model!$B$25)/Model!$B$26)</f>
      </c>
    </row>
    <row r="34">
      <c r="A34" s="4" t="s">
        <v>32</v>
      </c>
      <c r="B34" t="str">
        <f>(((Model!$B$30+Model!$B$32)+Model!$B$28)+Model!$B$25)</f>
      </c>
    </row>
    <row r="35">
      <c r="A35" s="4" t="s">
        <v>33</v>
      </c>
      <c r="B35" t="str">
        <f>(Model!$B$34-Model!$B$14)</f>
      </c>
    </row>
    <row r="36">
      <c r="A36" s="4" t="s">
        <v>34</v>
      </c>
      <c r="B36" t="str">
        <f>(Model!$B$35/Model!$B$10)</f>
      </c>
    </row>
    <row r="37">
      <c r="A37" s="4" t="s">
        <v>35</v>
      </c>
      <c r="B37" t="str">
        <f>((Model!$B$36/Model!$B$9)-1)</f>
      </c>
    </row>
    <row r="38">
      <c r="A38" s="3" t="s">
        <v>36</v>
      </c>
    </row>
    <row r="39">
      <c r="A39" s="10" t="s">
        <v>37</v>
      </c>
      <c r="B39" s="8" t="str">
        <f>Model!$B$36</f>
      </c>
    </row>
    <row r="40">
      <c r="A40" s="4" t="s">
        <v>38</v>
      </c>
      <c r="B40" s="5" t="str">
        <f>Model!$B$37</f>
      </c>
    </row>
    <row r="41">
      <c r="A41" s="4" t="s">
        <v>39</v>
      </c>
      <c r="B41" s="7" t="str">
        <f>Model!$B$34</f>
      </c>
    </row>
    <row r="42">
      <c r="A42" s="4" t="s">
        <v>40</v>
      </c>
      <c r="B42" s="7" t="str">
        <f>Model!$B$30</f>
      </c>
    </row>
    <row r="43">
      <c r="A43" s="4" t="s">
        <v>41</v>
      </c>
      <c r="B43" s="7" t="str">
        <f>Model!$B$32</f>
      </c>
    </row>
    <row r="44">
      <c r="A44" s="4" t="s">
        <v>42</v>
      </c>
      <c r="B44" s="6" t="str">
        <f>Model!$B$33</f>
      </c>
    </row>
    <row r="46">
      <c r="A46" s="3" t="s">
        <v>43</v>
      </c>
    </row>
    <row r="47">
      <c r="A47" s="11" t="s">
        <v>15</v>
      </c>
      <c r="B47" s="5">
        <v>0.1</v>
      </c>
      <c r="C47" s="5">
        <v>0.2</v>
      </c>
      <c r="D47" s="5">
        <v>0.3</v>
      </c>
      <c r="E47" s="5">
        <v>0.4</v>
      </c>
      <c r="F47" s="5">
        <v>0.5</v>
      </c>
    </row>
    <row r="48">
      <c r="A48" s="6">
        <v>12</v>
      </c>
      <c r="B48" s="8">
        <v>16.5636628216504</v>
      </c>
      <c r="C48" s="8">
        <v>17.266413487133985</v>
      </c>
      <c r="D48" s="8">
        <v>17.96916415261757</v>
      </c>
      <c r="E48" s="8">
        <v>18.671914818101154</v>
      </c>
      <c r="F48" s="8">
        <v>19.37466548358474</v>
      </c>
    </row>
    <row r="49">
      <c r="A49" s="6">
        <v>15</v>
      </c>
      <c r="B49" s="8">
        <v>20.088063886424134</v>
      </c>
      <c r="C49" s="8">
        <v>20.79081455190772</v>
      </c>
      <c r="D49" s="8">
        <v>21.493565217391303</v>
      </c>
      <c r="E49" s="8">
        <v>22.196315882874888</v>
      </c>
      <c r="F49" s="8">
        <v>22.899066548358473</v>
      </c>
    </row>
    <row r="50">
      <c r="A50" s="6">
        <v>18</v>
      </c>
      <c r="B50" s="8">
        <v>23.61246495119787</v>
      </c>
      <c r="C50" s="8">
        <v>24.315215616681456</v>
      </c>
      <c r="D50" s="8">
        <v>25.01796628216504</v>
      </c>
      <c r="E50" s="8">
        <v>25.720716947648626</v>
      </c>
      <c r="F50" s="8">
        <v>26.42346761313221</v>
      </c>
    </row>
    <row r="51">
      <c r="A51" s="6">
        <v>21</v>
      </c>
      <c r="B51" s="8">
        <v>27.136866015971606</v>
      </c>
      <c r="C51" s="8">
        <v>27.83961668145519</v>
      </c>
      <c r="D51" s="8">
        <v>28.542367346938775</v>
      </c>
      <c r="E51" s="8">
        <v>29.24511801242236</v>
      </c>
      <c r="F51" s="8">
        <v>29.947868677905944</v>
      </c>
    </row>
    <row r="52">
      <c r="A52" s="6">
        <v>24</v>
      </c>
      <c r="B52" s="8">
        <v>30.66126708074534</v>
      </c>
      <c r="C52" s="8">
        <v>31.364017746228924</v>
      </c>
      <c r="D52" s="8">
        <v>32.06676841171251</v>
      </c>
      <c r="E52" s="8">
        <v>32.769519077196094</v>
      </c>
      <c r="F52" s="8">
        <v>33.47226974267968</v>
      </c>
    </row>
    <row r="54">
      <c r="A54" s="3" t="s">
        <v>44</v>
      </c>
    </row>
    <row r="55">
      <c r="A55" s="4" t="s">
        <v>45</v>
      </c>
      <c r="B55" t="s">
        <v>46</v>
      </c>
    </row>
    <row r="56">
      <c r="A56" s="4" t="s">
        <v>47</v>
      </c>
      <c r="B56" t="s">
        <v>48</v>
      </c>
    </row>
    <row r="57">
      <c r="A57" s="4" t="s">
        <v>49</v>
      </c>
      <c r="B57" t="s">
        <v>50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51</v>
      </c>
      <c r="B1" s="3" t="s">
        <v>52</v>
      </c>
      <c r="C1" s="3" t="s">
        <v>53</v>
      </c>
    </row>
    <row r="2">
      <c r="A2" t="s">
        <v>54</v>
      </c>
      <c r="B2" t="s">
        <v>55</v>
      </c>
      <c r="C2" t="s">
        <v>56</v>
      </c>
    </row>
    <row r="3">
      <c r="A3" t="s">
        <v>57</v>
      </c>
      <c r="B3" t="s">
        <v>58</v>
      </c>
      <c r="C3" t="s">
        <v>56</v>
      </c>
    </row>
    <row r="4">
      <c r="A4" t="s">
        <v>59</v>
      </c>
      <c r="B4" t="s">
        <v>60</v>
      </c>
      <c r="C4" t="s">
        <v>56</v>
      </c>
    </row>
    <row r="5">
      <c r="A5" t="s">
        <v>61</v>
      </c>
      <c r="B5" t="s">
        <v>62</v>
      </c>
      <c r="C5" t="s">
        <v>56</v>
      </c>
    </row>
    <row r="6">
      <c r="A6" t="s">
        <v>63</v>
      </c>
      <c r="B6" t="s">
        <v>64</v>
      </c>
      <c r="C6" t="s">
        <v>56</v>
      </c>
    </row>
    <row r="7">
      <c r="A7" t="s">
        <v>65</v>
      </c>
      <c r="B7" t="s">
        <v>58</v>
      </c>
      <c r="C7" t="s">
        <v>56</v>
      </c>
    </row>
    <row r="8">
      <c r="A8" t="s">
        <v>66</v>
      </c>
      <c r="B8" t="s">
        <v>58</v>
      </c>
      <c r="C8" t="s">
        <v>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