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Model" sheetId="1" r:id="rId1"/>
    <sheet name="Calc" sheetId="2" r:id="rId4"/>
    <sheet name="Sources" sheetId="3" r:id="rId6"/>
  </sheets>
  <definedNames>
    <definedName name="discount_factor">Model!$B$17</definedName>
    <definedName name="revenue_2027">Model!$B$18</definedName>
    <definedName name="revenue_2028">Model!$B$19</definedName>
    <definedName name="terminal_enterprise_value">Model!$B$21</definedName>
    <definedName name="growth_2028">Model!$B$11</definedName>
    <definedName name="net_cash_and_investments">Model!$B$12</definedName>
    <definedName name="normalized_fcf_margin">Model!$B$13</definedName>
    <definedName name="discount_rate">Model!$B$8</definedName>
    <definedName name="growth_2027">Model!$B$10</definedName>
    <definedName name="years_to_exit">Model!$B$15</definedName>
    <definedName name="present_value_enterprise">Model!$B$22</definedName>
    <definedName name="equity_value">Model!$B$23</definedName>
    <definedName name="diluted_shares">Model!$B$7</definedName>
    <definedName name="exit_fcf_multiple">Model!$B$9</definedName>
    <definedName name="revenue_2026">Model!$B$14</definedName>
    <definedName name="fcf_2028">Model!$B$20</definedName>
    <definedName name="fair_value">Model!$B$24</definedName>
    <definedName name="upside">Model!$B$25</definedName>
    <definedName name="current_price">Model!$B$6</definedName>
  </definedNames>
  <calcPr calcId="122211" fullCalcOnLoad="true"/>
</workbook>
</file>

<file path=xl/sharedStrings.xml><?xml version="1.0" encoding="utf-8"?>
<sst xmlns="http://schemas.openxmlformats.org/spreadsheetml/2006/main" count="43" uniqueCount="43">
  <si>
    <t>Duolingo 2028 normalized FCF valuation</t>
  </si>
  <si>
    <t>2028 normalized free-cash-flow exit valuation maintained after reviewing Q2 2026 materials. Management reaffirmed $1.207B of FY2026 revenue, raised its adjusted EBITDA outlook to $320M, and reported 23% DAU growth, but bookings growth slowed to 8% and Q2 FCF margin was 26.3%. The base case continues to use 15% growth in 2027 and 2028, a 28% normalized FCF margin, and a 20x exit multiple; this refresh updates source provenance and the current market-price input.</t>
  </si>
  <si>
    <t>As of 2026-08-10  ·  Currency: USD  ·  https://modeledge.ai/model/fm_61ca2f2ba26f2850169819e87c3e027b</t>
  </si>
  <si>
    <t>Inputs</t>
  </si>
  <si>
    <t>Current share price used for upside</t>
  </si>
  <si>
    <t>Fully diluted shares used for per-share value (M)</t>
  </si>
  <si>
    <t>Discount rate to present value</t>
  </si>
  <si>
    <t>Exit multiple on 2028E FCF</t>
  </si>
  <si>
    <t>2027 revenue growth after 2026 investment year</t>
  </si>
  <si>
    <t>2028 revenue growth as user investments mature</t>
  </si>
  <si>
    <t>Cash and short-term investments less financial debt ($M)</t>
  </si>
  <si>
    <t>2028 normalized free cash flow margin</t>
  </si>
  <si>
    <t>2026E revenue, management midpoint ($M)</t>
  </si>
  <si>
    <t>Years from valuation date to FY2028 exit</t>
  </si>
  <si>
    <t>Calculations</t>
  </si>
  <si>
    <t>discount_factor</t>
  </si>
  <si>
    <t>revenue_2027</t>
  </si>
  <si>
    <t>revenue_2028</t>
  </si>
  <si>
    <t>fcf_2028</t>
  </si>
  <si>
    <t>terminal_enterprise_value</t>
  </si>
  <si>
    <t>present_value_enterprise</t>
  </si>
  <si>
    <t>equity_value</t>
  </si>
  <si>
    <t>fair_value</t>
  </si>
  <si>
    <t>upside</t>
  </si>
  <si>
    <t>Outputs</t>
  </si>
  <si>
    <t>Fair value per share</t>
  </si>
  <si>
    <t>Upside / downside to current price</t>
  </si>
  <si>
    <t>Scenarios (reference)</t>
  </si>
  <si>
    <t>base</t>
  </si>
  <si>
    <t/>
  </si>
  <si>
    <t>bear</t>
  </si>
  <si>
    <t>diluted_shares = 52, discount_rate = 0.12, exit_fcf_multiple = 15, growth_2027 = 0.1, growth_2028 = 0.08, net_cash_and_investments = 1250, normalized_fcf_margin = 0.24, revenue_2026 = 1180</t>
  </si>
  <si>
    <t>bull</t>
  </si>
  <si>
    <t>diluted_shares = 50, discount_rate = 0.1, exit_fcf_multiple = 25, growth_2027 = 0.2, growth_2028 = 0.18, net_cash_and_investments = 1350, normalized_fcf_margin = 0.32, revenue_2026 = 1220</t>
  </si>
  <si>
    <t>Claim</t>
  </si>
  <si>
    <t>URL</t>
  </si>
  <si>
    <t>Accessed</t>
  </si>
  <si>
    <t>Q2 revenue was $298.5M, total bookings were $289.1M, free cash flow was $78.6M, FY2026 guidance called for $1.207B of revenue and $320M of adjusted EBITDA, and fully diluted shares outstanding were approximately 50.7M.</t>
  </si>
  <si>
    <t>https://storage.googleapis.com/d8a084c25db2/0001562088/0001628280-26-053299/q2fy26duolingo6-30x26share.htm</t>
  </si>
  <si>
    <t>2026-08-10</t>
  </si>
  <si>
    <t>Duolingo filed its Q2 2026 Form 10-Q with June 30, 2026 cash and cash equivalents of $1.181B, short-term investments of $133M, Q2 free cash flow of $78.6M, and Q2 share repurchases of $44.4M.</t>
  </si>
  <si>
    <t>https://www.sec.gov/Archives/edgar/data/1562088/000162828026053603/duol-20260630.htm</t>
  </si>
  <si>
    <t>Intermediate calculations materialized from expressions; referenced by formulas on the Model sheet.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</si>
</sst>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numFmts count="4">
    <numFmt numFmtId="164" formatCode="&quot;$&quot;0.00"/>
    <numFmt numFmtId="165" formatCode="0.0"/>
    <numFmt numFmtId="166" formatCode="0.0%"/>
    <numFmt numFmtId="167" formatCode="#,##0"/>
  </numFmts>
  <fonts count="5">
    <font>
      <name val="Calibri"/>
      <family val="2"/>
      <color theme="1"/>
      <sz val="11"/>
    </font>
    <font>
      <family val="2"/>
      <b val="1"/>
      <color/>
      <sz val="14"/>
    </font>
    <font>
      <family val="2"/>
      <color rgb="FF808080"/>
      <sz val="10"/>
    </font>
    <font>
      <family val="2"/>
      <b val="1"/>
      <color/>
    </font>
    <font>
      <family val="2"/>
      <color/>
      <sz val="11"/>
    </font>
  </fonts>
  <fills count="3">
    <fill>
      <patternFill patternType="none"/>
    </fill>
    <fill>
      <patternFill patternType="gray125"/>
    </fill>
    <fill>
      <patternFill patternType="solid">
        <fgColor rgb="FFEFEFEF"/>
      </patternFill>
    </fill>
  </fills>
  <borders count="1">
    <border>
      <left/>
      <right/>
      <top/>
      <bottom/>
      <diagonal/>
    </border>
  </borders>
  <cellStyleXfs count="1">
    <xf numFmtId="0" fontId="0" fillId="0" borderId="0"/>
  </cellStyleXfs>
  <cellXfs count="9">
    <xf numFmtId="0" fontId="0" fillId="0" borderId="0" xfId="0"/>
    <xf numFmtId="0" fontId="1" fillId="0" borderId="0" xfId="0" applyFont="true" applyAlignment="false">
      <alignment/>
    </xf>
    <xf numFmtId="0" fontId="2" fillId="0" borderId="0" xfId="0" applyFont="true" applyAlignment="false">
      <alignment/>
    </xf>
    <xf numFmtId="0" fontId="3" fillId="2" borderId="0" xfId="0" applyFont="true" applyFill="true" applyAlignment="false">
      <alignment/>
    </xf>
    <xf numFmtId="0" fontId="4" fillId="0" borderId="0" xfId="0" applyFont="true" applyAlignment="false">
      <alignment/>
    </xf>
    <xf numFmtId="164" fontId="0" fillId="0" borderId="0" xfId="0" applyNumberFormat="true" applyAlignment="false">
      <alignment/>
    </xf>
    <xf numFmtId="165" fontId="0" fillId="0" borderId="0" xfId="0" applyNumberFormat="true" applyAlignment="false">
      <alignment/>
    </xf>
    <xf numFmtId="166" fontId="0" fillId="0" borderId="0" xfId="0" applyNumberFormat="true" applyAlignment="false">
      <alignment/>
    </xf>
    <xf numFmtId="167" fontId="0" fillId="0" borderId="0" xfId="0" applyNumberForma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worksheets/sheet2.xml" Type="http://schemas.openxmlformats.org/officeDocument/2006/relationships/worksheet"></Relationship><Relationship Id="rId5" Target="/xl/sharedStrings.xml" Type="http://schemas.openxmlformats.org/officeDocument/2006/relationships/sharedStrings"></Relationship><Relationship Id="rId6" Target="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36"/>
  </cols>
  <sheetData>
    <row r="1">
      <c r="A1" s="1" t="s">
        <v>0</v>
      </c>
    </row>
    <row r="2">
      <c r="A2" t="s">
        <v>1</v>
      </c>
    </row>
    <row r="3">
      <c r="A3" s="2" t="s">
        <v>2</v>
      </c>
    </row>
    <row r="5">
      <c r="A5" s="3" t="s">
        <v>3</v>
      </c>
    </row>
    <row r="6">
      <c r="A6" s="4" t="s">
        <v>4</v>
      </c>
      <c r="B6" s="5">
        <v>130.9</v>
      </c>
    </row>
    <row r="7">
      <c r="A7" s="4" t="s">
        <v>5</v>
      </c>
      <c r="B7" s="6">
        <v>50.7</v>
      </c>
    </row>
    <row r="8">
      <c r="A8" s="4" t="s">
        <v>6</v>
      </c>
      <c r="B8" s="7">
        <v>0.11</v>
      </c>
    </row>
    <row r="9">
      <c r="A9" s="4" t="s">
        <v>7</v>
      </c>
      <c r="B9">
        <v>20</v>
      </c>
    </row>
    <row r="10">
      <c r="A10" s="4" t="s">
        <v>8</v>
      </c>
      <c r="B10" s="7">
        <v>0.15</v>
      </c>
    </row>
    <row r="11">
      <c r="A11" s="4" t="s">
        <v>9</v>
      </c>
      <c r="B11" s="7">
        <v>0.15</v>
      </c>
    </row>
    <row r="12">
      <c r="A12" s="4" t="s">
        <v>10</v>
      </c>
      <c r="B12" s="8">
        <v>1314</v>
      </c>
    </row>
    <row r="13">
      <c r="A13" s="4" t="s">
        <v>11</v>
      </c>
      <c r="B13" s="7">
        <v>0.28</v>
      </c>
    </row>
    <row r="14">
      <c r="A14" s="4" t="s">
        <v>12</v>
      </c>
      <c r="B14" s="8">
        <v>1207</v>
      </c>
    </row>
    <row r="15">
      <c r="A15" s="4" t="s">
        <v>13</v>
      </c>
      <c r="B15" s="6">
        <v>2.5</v>
      </c>
    </row>
    <row r="16">
      <c r="A16" s="3" t="s">
        <v>14</v>
      </c>
    </row>
    <row r="17">
      <c r="A17" s="4" t="s">
        <v>15</v>
      </c>
      <c r="B17" t="str">
        <f>((1+Model!$B$8)^Model!$B$15)</f>
      </c>
    </row>
    <row r="18">
      <c r="A18" s="4" t="s">
        <v>16</v>
      </c>
      <c r="B18" t="str">
        <f>(Model!$B$14*(1+Model!$B$10))</f>
      </c>
    </row>
    <row r="19">
      <c r="A19" s="4" t="s">
        <v>17</v>
      </c>
      <c r="B19" t="str">
        <f>(Model!$B$18*(1+Model!$B$11))</f>
      </c>
    </row>
    <row r="20">
      <c r="A20" s="4" t="s">
        <v>18</v>
      </c>
      <c r="B20" t="str">
        <f>(Model!$B$19*Model!$B$13)</f>
      </c>
    </row>
    <row r="21">
      <c r="A21" s="4" t="s">
        <v>19</v>
      </c>
      <c r="B21" t="str">
        <f>(Model!$B$20*Model!$B$9)</f>
      </c>
    </row>
    <row r="22">
      <c r="A22" s="4" t="s">
        <v>20</v>
      </c>
      <c r="B22" t="str">
        <f>(Model!$B$21/Model!$B$17)</f>
      </c>
    </row>
    <row r="23">
      <c r="A23" s="4" t="s">
        <v>21</v>
      </c>
      <c r="B23" t="str">
        <f>(Model!$B$22+Model!$B$12)</f>
      </c>
    </row>
    <row r="24">
      <c r="A24" s="4" t="s">
        <v>22</v>
      </c>
      <c r="B24" t="str">
        <f>(Model!$B$23/Model!$B$7)</f>
      </c>
    </row>
    <row r="25">
      <c r="A25" s="4" t="s">
        <v>23</v>
      </c>
      <c r="B25" t="str">
        <f>((Model!$B$24/Model!$B$6)-1)</f>
      </c>
    </row>
    <row r="26">
      <c r="A26" s="3" t="s">
        <v>24</v>
      </c>
    </row>
    <row r="27">
      <c r="A27" s="4" t="s">
        <v>25</v>
      </c>
      <c r="B27" s="5" t="str">
        <f>Model!$B$24</f>
      </c>
    </row>
    <row r="28">
      <c r="A28" s="4" t="s">
        <v>26</v>
      </c>
      <c r="B28" s="7" t="str">
        <f>Model!$B$25</f>
      </c>
    </row>
    <row r="30">
      <c r="A30" s="3" t="s">
        <v>27</v>
      </c>
    </row>
    <row r="31">
      <c r="A31" s="4" t="s">
        <v>28</v>
      </c>
      <c r="B31" t="s">
        <v>29</v>
      </c>
    </row>
    <row r="32">
      <c r="A32" s="4" t="s">
        <v>30</v>
      </c>
      <c r="B32" t="s">
        <v>31</v>
      </c>
    </row>
    <row r="33">
      <c r="A33" s="4" t="s">
        <v>32</v>
      </c>
      <c r="B33" t="s">
        <v>33</v>
      </c>
    </row>
  </sheetData>
</worksheet>
</file>

<file path=xl/worksheets/sheet2.xml><?xml version="1.0" encoding="utf-8"?>
<worksheet xmlns="http://schemas.openxmlformats.org/spreadsheetml/2006/main">
  <dimension ref="A1"/>
  <sheetViews>
    <sheetView workbookViewId="0"/>
  </sheetViews>
  <cols>
    <col customWidth="true" max="1" min="1" width="44"/>
  </cols>
  <sheetData>
    <row r="1">
      <c r="A1" t="s">
        <v>42</v>
      </c>
    </row>
  </sheetData>
</worksheet>
</file>

<file path=xl/worksheets/sheet3.xml><?xml version="1.0" encoding="utf-8"?>
<worksheet xmlns="http://schemas.openxmlformats.org/spreadsheetml/2006/main">
  <dimension ref="A1"/>
  <sheetViews>
    <sheetView workbookViewId="0"/>
  </sheetViews>
  <cols>
    <col customWidth="true" max="1" min="1" width="60"/>
    <col customWidth="true" max="2" min="2" width="50"/>
  </cols>
  <sheetData>
    <row r="1">
      <c r="A1" s="3" t="s">
        <v>34</v>
      </c>
      <c r="B1" s="3" t="s">
        <v>35</v>
      </c>
      <c r="C1" s="3" t="s">
        <v>36</v>
      </c>
    </row>
    <row r="2">
      <c r="A2" t="s">
        <v>37</v>
      </c>
      <c r="B2" t="s">
        <v>38</v>
      </c>
      <c r="C2" t="s">
        <v>39</v>
      </c>
    </row>
    <row r="3">
      <c r="A3" t="s">
        <v>40</v>
      </c>
      <c r="B3" t="s">
        <v>41</v>
      </c>
      <c r="C3" t="s">
        <v>39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