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Model!$B$7</definedName>
    <definedName name="discount_rate">Model!$B$8</definedName>
    <definedName name="present_enterprise_value">Model!$B$19</definedName>
    <definedName name="equity_value">Model!$B$20</definedName>
    <definedName name="forecast_revenue">Model!$B$11</definedName>
    <definedName name="rpo_billions">Model!$B$14</definedName>
    <definedName name="years_to_value">Model!$B$16</definedName>
    <definedName name="terminal_enterprise_value">Model!$B$18</definedName>
    <definedName name="fair_value_per_share">Model!$B$21</definedName>
    <definedName name="margin_of_safety">Model!$B$22</definedName>
    <definedName name="ev_revenue_multiple">Model!$B$9</definedName>
    <definedName name="excess_net_cash">Model!$B$10</definedName>
    <definedName name="fy2026_core_revenue_mid">Model!$B$13</definedName>
    <definedName name="shares_outstanding_aug5">Model!$B$15</definedName>
    <definedName name="current_price">Model!$B$6</definedName>
  </definedNames>
  <calcPr calcId="122211" fullCalcOnLoad="true"/>
</workbook>
</file>

<file path=xl/sharedStrings.xml><?xml version="1.0" encoding="utf-8"?>
<sst xmlns="http://schemas.openxmlformats.org/spreadsheetml/2006/main" count="51" uniqueCount="51">
  <si>
    <t>CBRS risk-adjusted 2029 EV/Sales valuation</t>
  </si>
  <si>
    <t>As of 2026-09-10  ·  Currency: USD  ·  https://modeledge.ai/model/fm_6745e89b6bdb9d1d224fdbc7fef1d85a</t>
  </si>
  <si>
    <t>FY2026E</t>
  </si>
  <si>
    <t>FY2027E</t>
  </si>
  <si>
    <t>FY2028E</t>
  </si>
  <si>
    <t>FY2029E</t>
  </si>
  <si>
    <t>Inputs</t>
  </si>
  <si>
    <t>Current share price</t>
  </si>
  <si>
    <t>Fully diluted shares</t>
  </si>
  <si>
    <t>Execution-risk discount rate</t>
  </si>
  <si>
    <t>2029 enterprise value / core revenue</t>
  </si>
  <si>
    <t>Excess net cash after capacity build-out reserve</t>
  </si>
  <si>
    <t>2029 core revenue</t>
  </si>
  <si>
    <t>Constants</t>
  </si>
  <si>
    <t>fy2026_core_revenue_mid</t>
  </si>
  <si>
    <t>rpo_billions</t>
  </si>
  <si>
    <t>shares_outstanding_aug5</t>
  </si>
  <si>
    <t>years_to_value</t>
  </si>
  <si>
    <t>Calculations</t>
  </si>
  <si>
    <t>terminal_enterprise_value</t>
  </si>
  <si>
    <t>present_enterprise_value</t>
  </si>
  <si>
    <t>equity_value</t>
  </si>
  <si>
    <t>fair_value_per_share</t>
  </si>
  <si>
    <t>margin_of_safety</t>
  </si>
  <si>
    <t>Outputs</t>
  </si>
  <si>
    <t>2029 enterprise value</t>
  </si>
  <si>
    <t>Present enterprise value</t>
  </si>
  <si>
    <t>Present equity value</t>
  </si>
  <si>
    <t>Estimated value per share</t>
  </si>
  <si>
    <t>Upside or downside</t>
  </si>
  <si>
    <t>Scenarios (reference)</t>
  </si>
  <si>
    <t>base</t>
  </si>
  <si>
    <t/>
  </si>
  <si>
    <t>bear</t>
  </si>
  <si>
    <t>diluted_shares = 305, discount_rate = 0.2, ev_revenue_multiple = 3.5, excess_net_cash = 3, forecast_revenue = 3.5</t>
  </si>
  <si>
    <t>bull</t>
  </si>
  <si>
    <t>diluted_shares = 270, discount_rate = 0.1, ev_revenue_multiple = 10, excess_net_cash = 6.5, forecast_revenue = 10</t>
  </si>
  <si>
    <t>Claim</t>
  </si>
  <si>
    <t>URL</t>
  </si>
  <si>
    <t>Accessed</t>
  </si>
  <si>
    <t>Q2 2026 results — core revenue $209.9M, FY2026 core guidance $880–890M, RPO $25.4B, IPO proceeds, OpenAI/AWS capacity narrative</t>
  </si>
  <si>
    <t>https://www.sec.gov/Archives/edgar/data/2021728/000162828026056186/cbrsannouncesfinancialresu.htm</t>
  </si>
  <si>
    <t>Q2 2026 10-Q — Class A/B/N shares outstanding as of Aug 5 2026, RPO recognition cadence, OpenAI arrangement, cash/debt/warrants</t>
  </si>
  <si>
    <t>https://www.sec.gov/Archives/edgar/data/2021728/000162828026056357/cbrs-20260630.htm</t>
  </si>
  <si>
    <t>IPO prospectus (424B4) — $185 IPO price, 30M Class A shares offered, historical revenue path through 2025</t>
  </si>
  <si>
    <t>https://www.sec.gov/Archives/edgar/data/2021728/000162828026035214/cerebras-424b4.htm</t>
  </si>
  <si>
    <t>Street consensus Strong Buy / ~$292 average PT and FY2026–27 revenue framing (stress-test vs risk-adjusted model)</t>
  </si>
  <si>
    <t>https://stockanalysis.com/stocks/cbrs/forecast/</t>
  </si>
  <si>
    <t>Independent 2029 EV/Sales framing (~9.5x compute-peer discount; OpenAI tranche conversion)</t>
  </si>
  <si>
    <t>https://sixsigmaresearch.com/p/cerebras-systems-inc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</si>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</sst>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196.2</v>
      </c>
    </row>
    <row r="7">
      <c r="A7" s="5" t="s">
        <v>8</v>
      </c>
      <c r="B7" s="7">
        <v>285</v>
      </c>
    </row>
    <row r="8">
      <c r="A8" s="5" t="s">
        <v>9</v>
      </c>
      <c r="B8" s="8">
        <v>0.14</v>
      </c>
    </row>
    <row r="9">
      <c r="A9" s="5" t="s">
        <v>10</v>
      </c>
      <c r="B9">
        <v>7</v>
      </c>
    </row>
    <row r="10">
      <c r="A10" s="5" t="s">
        <v>11</v>
      </c>
      <c r="B10" s="9">
        <v>5</v>
      </c>
    </row>
    <row r="11">
      <c r="A11" s="5" t="s">
        <v>12</v>
      </c>
      <c r="B11" s="9">
        <v>6.5</v>
      </c>
    </row>
    <row r="12">
      <c r="A12" s="4" t="s">
        <v>13</v>
      </c>
    </row>
    <row r="13">
      <c r="A13" s="5" t="s">
        <v>14</v>
      </c>
      <c r="B13">
        <v>0.885</v>
      </c>
    </row>
    <row r="14">
      <c r="A14" s="5" t="s">
        <v>15</v>
      </c>
      <c r="B14">
        <v>25.4</v>
      </c>
    </row>
    <row r="15">
      <c r="A15" s="5" t="s">
        <v>16</v>
      </c>
      <c r="B15">
        <v>237.56</v>
      </c>
    </row>
    <row r="16">
      <c r="A16" s="5" t="s">
        <v>17</v>
      </c>
      <c r="B16">
        <v>3.25</v>
      </c>
    </row>
    <row r="17">
      <c r="A17" s="4" t="s">
        <v>18</v>
      </c>
    </row>
    <row r="18">
      <c r="A18" s="5" t="s">
        <v>19</v>
      </c>
      <c r="B18" t="str">
        <f>(Model!$B$11*Model!$B$9)</f>
      </c>
    </row>
    <row r="19">
      <c r="A19" s="5" t="s">
        <v>20</v>
      </c>
      <c r="B19" t="str">
        <f>(Model!$B$18/((1+Model!$B$8)^Model!$B$16))</f>
      </c>
    </row>
    <row r="20">
      <c r="A20" s="5" t="s">
        <v>21</v>
      </c>
      <c r="B20" t="str">
        <f>(Model!$B$19+Model!$B$10)</f>
      </c>
    </row>
    <row r="21">
      <c r="A21" s="5" t="s">
        <v>22</v>
      </c>
      <c r="B21" t="str">
        <f>((Model!$B$20*1000)/Model!$B$7)</f>
      </c>
    </row>
    <row r="22">
      <c r="A22" s="5" t="s">
        <v>23</v>
      </c>
      <c r="B22" t="str">
        <f>((Model!$B$21/Model!$B$6)-1)</f>
      </c>
    </row>
    <row r="23">
      <c r="A23" s="4" t="s">
        <v>24</v>
      </c>
    </row>
    <row r="24">
      <c r="A24" s="5" t="s">
        <v>12</v>
      </c>
      <c r="B24" s="9" t="str">
        <f>Model!$B$11</f>
      </c>
    </row>
    <row r="25">
      <c r="A25" s="5" t="s">
        <v>25</v>
      </c>
      <c r="B25" s="9" t="str">
        <f>Model!$B$18</f>
      </c>
    </row>
    <row r="26">
      <c r="A26" s="5" t="s">
        <v>26</v>
      </c>
      <c r="B26" s="9" t="str">
        <f>Model!$B$19</f>
      </c>
    </row>
    <row r="27">
      <c r="A27" s="5" t="s">
        <v>27</v>
      </c>
      <c r="B27" s="9" t="str">
        <f>Model!$B$20</f>
      </c>
    </row>
    <row r="28">
      <c r="A28" s="5" t="s">
        <v>28</v>
      </c>
      <c r="B28" s="6" t="str">
        <f>Model!$B$21</f>
      </c>
    </row>
    <row r="29">
      <c r="A29" s="5" t="s">
        <v>7</v>
      </c>
      <c r="B29" s="6" t="str">
        <f>Model!$B$6</f>
      </c>
    </row>
    <row r="30">
      <c r="A30" s="5" t="s">
        <v>29</v>
      </c>
      <c r="B30" s="8" t="str">
        <f>Model!$B$22</f>
      </c>
    </row>
    <row r="32">
      <c r="A32" s="4" t="s">
        <v>30</v>
      </c>
    </row>
    <row r="33">
      <c r="A33" s="5" t="s">
        <v>31</v>
      </c>
      <c r="B33" t="s">
        <v>32</v>
      </c>
    </row>
    <row r="34">
      <c r="A34" s="5" t="s">
        <v>33</v>
      </c>
      <c r="B34" t="s">
        <v>34</v>
      </c>
    </row>
    <row r="35">
      <c r="A35" s="5" t="s">
        <v>35</v>
      </c>
      <c r="B35" t="s">
        <v>36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37</v>
      </c>
      <c r="B1" s="4" t="s">
        <v>38</v>
      </c>
      <c r="C1" s="4" t="s">
        <v>39</v>
      </c>
    </row>
    <row r="2">
      <c r="A2" t="s">
        <v>40</v>
      </c>
      <c r="B2" t="s">
        <v>41</v>
      </c>
      <c r="C2" t="s">
        <v>32</v>
      </c>
    </row>
    <row r="3">
      <c r="A3" t="s">
        <v>42</v>
      </c>
      <c r="B3" t="s">
        <v>43</v>
      </c>
      <c r="C3" t="s">
        <v>32</v>
      </c>
    </row>
    <row r="4">
      <c r="A4" t="s">
        <v>44</v>
      </c>
      <c r="B4" t="s">
        <v>45</v>
      </c>
      <c r="C4" t="s">
        <v>32</v>
      </c>
    </row>
    <row r="5">
      <c r="A5" t="s">
        <v>46</v>
      </c>
      <c r="B5" t="s">
        <v>47</v>
      </c>
      <c r="C5" t="s">
        <v>32</v>
      </c>
    </row>
    <row r="6">
      <c r="A6" t="s">
        <v>48</v>
      </c>
      <c r="B6" t="s">
        <v>49</v>
      </c>
      <c r="C6" t="s">
        <v>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