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ash_interest_m">Model!$B$6</definedName>
    <definedName name="cash_taxes_m">Model!$B$7</definedName>
    <definedName name="ev_method_enterprise_value_m">Model!$B$19</definedName>
    <definedName name="ev_method_equity_value_m">Model!$B$22</definedName>
    <definedName name="fcf_method_equity_value_m">Model!$B$23</definedName>
    <definedName name="fair_value_calc">Model!$B$25</definedName>
    <definedName name="fcf_method_weight">Model!$B$17</definedName>
    <definedName name="market_implied_ev_ebitda">Model!$B$20</definedName>
    <definedName name="normalized_fy2027_adjusted_ebitda_m">Model!$B$11</definedName>
    <definedName name="target_levered_fcf_yield">Model!$B$13</definedName>
    <definedName name="working_capital_drag_m">Model!$B$14</definedName>
    <definedName name="ev_method_weight">Model!$B$16</definedName>
    <definedName name="capital_expenditures_m">Model!$B$5</definedName>
    <definedName name="current_price">Model!$B$8</definedName>
    <definedName name="diluted_shares_m">Model!$B$9</definedName>
    <definedName name="net_debt_m">Model!$B$10</definedName>
    <definedName name="target_ev_adjusted_ebitda">Model!$B$12</definedName>
    <definedName name="normalized_levered_fcf_m">Model!$B$21</definedName>
    <definedName name="blended_equity_value_m">Model!$B$24</definedName>
    <definedName name="upside_calc">Model!$B$26</definedName>
  </definedNames>
  <calcPr calcId="122211" fullCalcOnLoad="true"/>
</workbook>
</file>

<file path=xl/sharedStrings.xml><?xml version="1.0" encoding="utf-8"?>
<sst xmlns="http://schemas.openxmlformats.org/spreadsheetml/2006/main" count="52" uniqueCount="52">
  <si>
    <t>Digital Turbine conservative FY2027 EBITDA and FCF valuation</t>
  </si>
  <si>
    <t>As of 2026-08-05  ·  Currency: USD  ·  https://modeledge.ai/model/fm_6786972b224d884c7d633bed50b95fbf</t>
  </si>
  <si>
    <t>Inputs</t>
  </si>
  <si>
    <t>Normalized capital expenditures</t>
  </si>
  <si>
    <t>Normalized cash interest</t>
  </si>
  <si>
    <t>Normalized cash taxes</t>
  </si>
  <si>
    <t>Current share price</t>
  </si>
  <si>
    <t>Fully diluted shares</t>
  </si>
  <si>
    <t>Net debt including debt-discount reserve</t>
  </si>
  <si>
    <t>Normalized FY2027 adjusted EBITDA</t>
  </si>
  <si>
    <t>Target EV/adjusted EBITDA</t>
  </si>
  <si>
    <t>Target levered FCF yield</t>
  </si>
  <si>
    <t>Normalized working-capital drag</t>
  </si>
  <si>
    <t>Constants</t>
  </si>
  <si>
    <t>ev_method_weight</t>
  </si>
  <si>
    <t>fcf_method_weight</t>
  </si>
  <si>
    <t>Calculations</t>
  </si>
  <si>
    <t>ev_method_enterprise_value_m</t>
  </si>
  <si>
    <t>market_implied_ev_ebitda</t>
  </si>
  <si>
    <t>normalized_levered_fcf_m</t>
  </si>
  <si>
    <t>ev_method_equity_value_m</t>
  </si>
  <si>
    <t>fcf_method_equity_value_m</t>
  </si>
  <si>
    <t>blended_equity_value_m</t>
  </si>
  <si>
    <t>fair_value_calc</t>
  </si>
  <si>
    <t>upside_calc</t>
  </si>
  <si>
    <t>Outputs</t>
  </si>
  <si>
    <t>Fair value per share</t>
  </si>
  <si>
    <t>Upside / downside</t>
  </si>
  <si>
    <t>Normalized FY2027 adjusted EBITDA ($M)</t>
  </si>
  <si>
    <t>Normalized levered FCF ($M)</t>
  </si>
  <si>
    <t>EBITDA-method enterprise value ($M)</t>
  </si>
  <si>
    <t>Blended implied equity value ($M)</t>
  </si>
  <si>
    <t>Market-implied EV/adjusted EBITDA</t>
  </si>
  <si>
    <t>Scenarios (reference)</t>
  </si>
  <si>
    <t>base</t>
  </si>
  <si>
    <t/>
  </si>
  <si>
    <t>bear</t>
  </si>
  <si>
    <t>capital_expenditures_m = 30, cash_interest_m = 50, cash_taxes_m = 14, diluted_shares_m = 130, net_debt_m = 370, normalized_fy2027_adjusted_ebitda_m = 145, target_ev_adjusted_ebitda = 8, target_levered_fcf_yield = 0.1, working_capital_drag_m = 10</t>
  </si>
  <si>
    <t>bull</t>
  </si>
  <si>
    <t>capital_expenditures_m = 25, cash_interest_m = 40, cash_taxes_m = 8, diluted_shares_m = 125, net_debt_m = 300, normalized_fy2027_adjusted_ebitda_m = 155, target_ev_adjusted_ebitda = 12.5, target_levered_fcf_yield = 0.06, working_capital_drag_m = 0</t>
  </si>
  <si>
    <t>Claim</t>
  </si>
  <si>
    <t>URL</t>
  </si>
  <si>
    <t>Accessed</t>
  </si>
  <si>
    <t>Fiscal Q1 2027 revenue was $166.0 million, adjusted EBITDA was $42.5 million, GAAP operating income was $23.1 million, cash was $43.2 million, debt net of discounts and issuance costs was $352.9 million, and FY2027 guidance was raised to $650-$670 million revenue and $145-$155 million adjusted EBITDA.</t>
  </si>
  <si>
    <t>https://ir.digitalturbine.com/news-events/press-releases/detail/705/digital-turbine-reports-strong-fiscal-2027-first-quarter</t>
  </si>
  <si>
    <t>Fiscal 2026 interest expense was $58.6 million, principal debt was $391.2 million at March 31, 2026, the effective variable rate was 11.7%, and equity compensation included 6.6 million options and 4.9 million unvested restricted shares.</t>
  </si>
  <si>
    <t>https://www.sec.gov/Archives/edgar/data/317788/000162828026048039/arsfinalfy2610-k.htm</t>
  </si>
  <si>
    <t>Management described the latest quarter's demand, pricing, mobile-app advertising, AI targeting, international device growth, and debt reduction on the fiscal Q1 2027 earnings call.</t>
  </si>
  <si>
    <t>https://ir.digitalturbine.com/news-events/ir-calendar/detail/20260804-first-quarter-2027-earnings-conference-call</t>
  </si>
  <si>
    <t>APPS traded at $12.72 during August 5, 2026.</t>
  </si>
  <si>
    <t>https://www.nasdaq.com/market-activity/stocks/apps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</si>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</sst>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quot;$&quot;#,##0"/>
    <numFmt numFmtId="167" formatCode="0.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0" fontId="3" fillId="0" borderId="0" xfId="0" applyFon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v>27</v>
      </c>
    </row>
    <row r="6">
      <c r="A6" s="4" t="s">
        <v>4</v>
      </c>
      <c r="B6">
        <v>46</v>
      </c>
    </row>
    <row r="7">
      <c r="A7" s="4" t="s">
        <v>5</v>
      </c>
      <c r="B7">
        <v>12</v>
      </c>
    </row>
    <row r="8">
      <c r="A8" s="4" t="s">
        <v>6</v>
      </c>
      <c r="B8">
        <v>12.72</v>
      </c>
    </row>
    <row r="9">
      <c r="A9" s="4" t="s">
        <v>7</v>
      </c>
      <c r="B9">
        <v>127.5</v>
      </c>
    </row>
    <row r="10">
      <c r="A10" s="4" t="s">
        <v>8</v>
      </c>
      <c r="B10">
        <v>340</v>
      </c>
    </row>
    <row r="11">
      <c r="A11" s="4" t="s">
        <v>9</v>
      </c>
      <c r="B11">
        <v>150</v>
      </c>
    </row>
    <row r="12">
      <c r="A12" s="4" t="s">
        <v>10</v>
      </c>
      <c r="B12">
        <v>10</v>
      </c>
    </row>
    <row r="13">
      <c r="A13" s="4" t="s">
        <v>11</v>
      </c>
      <c r="B13" s="5">
        <v>0.08</v>
      </c>
    </row>
    <row r="14">
      <c r="A14" s="4" t="s">
        <v>12</v>
      </c>
      <c r="B14">
        <v>5</v>
      </c>
    </row>
    <row r="15">
      <c r="A15" s="3" t="s">
        <v>13</v>
      </c>
    </row>
    <row r="16">
      <c r="A16" s="4" t="s">
        <v>14</v>
      </c>
      <c r="B16">
        <v>0.8</v>
      </c>
    </row>
    <row r="17">
      <c r="A17" s="4" t="s">
        <v>15</v>
      </c>
      <c r="B17">
        <v>0.2</v>
      </c>
    </row>
    <row r="18">
      <c r="A18" s="3" t="s">
        <v>16</v>
      </c>
    </row>
    <row r="19">
      <c r="A19" s="4" t="s">
        <v>17</v>
      </c>
      <c r="B19" t="str">
        <f>(Model!$B$11*Model!$B$12)</f>
      </c>
    </row>
    <row r="20">
      <c r="A20" s="4" t="s">
        <v>18</v>
      </c>
      <c r="B20" t="str">
        <f>(((Model!$B$8*Model!$B$9)+Model!$B$10)/Model!$B$11)</f>
      </c>
    </row>
    <row r="21">
      <c r="A21" s="4" t="s">
        <v>19</v>
      </c>
      <c r="B21" t="str">
        <f>((((Model!$B$11-Model!$B$6)-Model!$B$7)-Model!$B$5)-Model!$B$14)</f>
      </c>
    </row>
    <row r="22">
      <c r="A22" s="4" t="s">
        <v>20</v>
      </c>
      <c r="B22" t="str">
        <f>(Model!$B$19-Model!$B$10)</f>
      </c>
    </row>
    <row r="23">
      <c r="A23" s="4" t="s">
        <v>21</v>
      </c>
      <c r="B23" t="str">
        <f>(Model!$B$21/Model!$B$13)</f>
      </c>
    </row>
    <row r="24">
      <c r="A24" s="4" t="s">
        <v>22</v>
      </c>
      <c r="B24" t="str">
        <f>((Model!$B$22*Model!$B$16)+(Model!$B$23*Model!$B$17))</f>
      </c>
    </row>
    <row r="25">
      <c r="A25" s="4" t="s">
        <v>23</v>
      </c>
      <c r="B25" t="str">
        <f>(Model!$B$24/Model!$B$9)</f>
      </c>
    </row>
    <row r="26">
      <c r="A26" s="4" t="s">
        <v>24</v>
      </c>
      <c r="B26" t="str">
        <f>((Model!$B$25/Model!$B$8)-1)</f>
      </c>
    </row>
    <row r="27">
      <c r="A27" s="3" t="s">
        <v>25</v>
      </c>
    </row>
    <row r="28">
      <c r="A28" s="6" t="s">
        <v>26</v>
      </c>
      <c r="B28" s="7" t="str">
        <f>Model!$B$25</f>
      </c>
    </row>
    <row r="29">
      <c r="A29" s="4" t="s">
        <v>27</v>
      </c>
      <c r="B29" s="5" t="str">
        <f>Model!$B$26</f>
      </c>
    </row>
    <row r="30">
      <c r="A30" s="4" t="s">
        <v>28</v>
      </c>
      <c r="B30" s="8" t="str">
        <f>Model!$B$11</f>
      </c>
    </row>
    <row r="31">
      <c r="A31" s="4" t="s">
        <v>29</v>
      </c>
      <c r="B31" s="8" t="str">
        <f>Model!$B$21</f>
      </c>
    </row>
    <row r="32">
      <c r="A32" s="4" t="s">
        <v>30</v>
      </c>
      <c r="B32" s="8" t="str">
        <f>Model!$B$19</f>
      </c>
    </row>
    <row r="33">
      <c r="A33" s="4" t="s">
        <v>31</v>
      </c>
      <c r="B33" s="8" t="str">
        <f>Model!$B$24</f>
      </c>
    </row>
    <row r="34">
      <c r="A34" s="4" t="s">
        <v>32</v>
      </c>
      <c r="B34" s="9" t="str">
        <f>Model!$B$20</f>
      </c>
    </row>
    <row r="36">
      <c r="A36" s="3" t="s">
        <v>33</v>
      </c>
    </row>
    <row r="37">
      <c r="A37" s="4" t="s">
        <v>34</v>
      </c>
      <c r="B37" t="s">
        <v>35</v>
      </c>
    </row>
    <row r="38">
      <c r="A38" s="4" t="s">
        <v>36</v>
      </c>
      <c r="B38" t="s">
        <v>37</v>
      </c>
    </row>
    <row r="39">
      <c r="A39" s="4" t="s">
        <v>38</v>
      </c>
      <c r="B39" t="s">
        <v>39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40</v>
      </c>
      <c r="B1" s="3" t="s">
        <v>41</v>
      </c>
      <c r="C1" s="3" t="s">
        <v>42</v>
      </c>
    </row>
    <row r="2">
      <c r="A2" t="s">
        <v>43</v>
      </c>
      <c r="B2" t="s">
        <v>44</v>
      </c>
      <c r="C2" t="s">
        <v>35</v>
      </c>
    </row>
    <row r="3">
      <c r="A3" t="s">
        <v>45</v>
      </c>
      <c r="B3" t="s">
        <v>46</v>
      </c>
      <c r="C3" t="s">
        <v>35</v>
      </c>
    </row>
    <row r="4">
      <c r="A4" t="s">
        <v>47</v>
      </c>
      <c r="B4" t="s">
        <v>48</v>
      </c>
      <c r="C4" t="s">
        <v>35</v>
      </c>
    </row>
    <row r="5">
      <c r="A5" t="s">
        <v>49</v>
      </c>
      <c r="B5" t="s">
        <v>50</v>
      </c>
      <c r="C5" t="s">
        <v>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