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upside_calc">Model!$B$26</definedName>
    <definedName name="current_price">Model!$B$8</definedName>
    <definedName name="net_debt_m">Model!$B$10</definedName>
    <definedName name="normalized_fy2027_adjusted_ebitda_m">Model!$B$11</definedName>
    <definedName name="working_capital_drag_m">Model!$B$14</definedName>
    <definedName name="fcf_method_weight">Model!$B$17</definedName>
    <definedName name="blended_equity_value_m">Model!$B$24</definedName>
    <definedName name="cash_interest_m">Model!$B$6</definedName>
    <definedName name="target_levered_fcf_yield">Model!$B$13</definedName>
    <definedName name="ev_method_weight">Model!$B$16</definedName>
    <definedName name="ev_method_enterprise_value_m">Model!$B$19</definedName>
    <definedName name="market_implied_ev_ebitda">Model!$B$20</definedName>
    <definedName name="ev_method_equity_value_m">Model!$B$22</definedName>
    <definedName name="fcf_method_equity_value_m">Model!$B$23</definedName>
    <definedName name="capital_expenditures_m">Model!$B$5</definedName>
    <definedName name="cash_taxes_m">Model!$B$7</definedName>
    <definedName name="diluted_shares_m">Model!$B$9</definedName>
    <definedName name="target_ev_adjusted_ebitda">Model!$B$12</definedName>
    <definedName name="normalized_levered_fcf_m">Model!$B$21</definedName>
    <definedName name="fair_value_calc">Model!$B$25</definedName>
  </definedNames>
  <calcPr calcId="122211" fullCalcOnLoad="true"/>
</workbook>
</file>

<file path=xl/sharedStrings.xml><?xml version="1.0" encoding="utf-8"?>
<sst xmlns="http://schemas.openxmlformats.org/spreadsheetml/2006/main" count="73" uniqueCount="73">
  <si>
    <t>Digital Turbine conservative FY2027 EBITDA and FCF valuation</t>
  </si>
  <si>
    <t>As of 2026-10-06  ·  Currency: USD  ·  https://modeledge.ai/model/fm_6786972b224d884c7d633bed50b95fbf</t>
  </si>
  <si>
    <t>Inputs</t>
  </si>
  <si>
    <t>Normalized capital expenditures</t>
  </si>
  <si>
    <t>Normalized cash interest</t>
  </si>
  <si>
    <t>Normalized cash taxes</t>
  </si>
  <si>
    <t>Current share price</t>
  </si>
  <si>
    <t>Fully diluted shares</t>
  </si>
  <si>
    <t>Net debt including debt-discount reserve</t>
  </si>
  <si>
    <t>Normalized FY2027 adjusted EBITDA</t>
  </si>
  <si>
    <t>Target EV/adjusted EBITDA</t>
  </si>
  <si>
    <t>Target levered FCF yield</t>
  </si>
  <si>
    <t>Normalized working-capital drag</t>
  </si>
  <si>
    <t>Constants</t>
  </si>
  <si>
    <t>ev_method_weight</t>
  </si>
  <si>
    <t>fcf_method_weight</t>
  </si>
  <si>
    <t>Calculations</t>
  </si>
  <si>
    <t>ev_method_enterprise_value_m</t>
  </si>
  <si>
    <t>market_implied_ev_ebitda</t>
  </si>
  <si>
    <t>normalized_levered_fcf_m</t>
  </si>
  <si>
    <t>ev_method_equity_value_m</t>
  </si>
  <si>
    <t>fcf_method_equity_value_m</t>
  </si>
  <si>
    <t>blended_equity_value_m</t>
  </si>
  <si>
    <t>fair_value_calc</t>
  </si>
  <si>
    <t>upside_calc</t>
  </si>
  <si>
    <t>Outputs</t>
  </si>
  <si>
    <t>Fair value per share</t>
  </si>
  <si>
    <t>Upside / downside</t>
  </si>
  <si>
    <t>Normalized FY2027 adjusted EBITDA ($M)</t>
  </si>
  <si>
    <t>Normalized levered FCF ($M)</t>
  </si>
  <si>
    <t>EBITDA-method enterprise value ($M)</t>
  </si>
  <si>
    <t>Blended implied equity value ($M)</t>
  </si>
  <si>
    <t>Market-implied EV/adjusted EBITDA</t>
  </si>
  <si>
    <t>Scenarios (reference)</t>
  </si>
  <si>
    <t>base</t>
  </si>
  <si>
    <t/>
  </si>
  <si>
    <t>bear</t>
  </si>
  <si>
    <t>capital_expenditures_m = 30, cash_interest_m = 50, cash_taxes_m = 14, diluted_shares_m = 130, net_debt_m = 370, normalized_fy2027_adjusted_ebitda_m = 145, target_ev_adjusted_ebitda = 8, target_levered_fcf_yield = 0.1, working_capital_drag_m = 10</t>
  </si>
  <si>
    <t>bull</t>
  </si>
  <si>
    <t>capital_expenditures_m = 25, cash_interest_m = 40, cash_taxes_m = 8, diluted_shares_m = 125, net_debt_m = 300, normalized_fy2027_adjusted_ebitda_m = 155, target_ev_adjusted_ebitda = 12.5, target_levered_fcf_yield = 0.06, working_capital_drag_m = 0</t>
  </si>
  <si>
    <t>Claim</t>
  </si>
  <si>
    <t>URL</t>
  </si>
  <si>
    <t>Accessed</t>
  </si>
  <si>
    <t>October 6 Model Edge reference APPS quote $10.49, refreshed 2026-10-06T15:02:51.203635-06:00. Price changes refresh market-relative outputs; evidence-supported valuation changes are separately described.</t>
  </si>
  <si>
    <t>2026-10-06</t>
  </si>
  <si>
    <t>October 6: price fell 6.42% to $10.49. Filing/issuer/news checks did not establish a new operating catalyst. Previously reviewed resale registration of 1.222418M lender warrant shares is not automatic new issuance on registration. Preserve FY2027 EBITDA $150M, the existing 80% EV/EBITDA and 20% cash-flow blend, $340M net debt and 127.5M diluted shares; fair value unchanged.</t>
  </si>
  <si>
    <t>https://ir.digitalturbine.com/news-events/press-releases</t>
  </si>
  <si>
    <t>October 2 Model Edge reference APPS quote $11.17, refreshed 2026-10-02T17:10:06.241399-06:00. Price alone is not evidence to change operating forecasts; BRUN separately refreshes the existing peer-relative valuation.</t>
  </si>
  <si>
    <t>2026-10-02</t>
  </si>
  <si>
    <t>October 1 universal shelf and resale supplement register 1,222,418 lender-warrant shares originally granted August/September 2025 at $4.84 exercise price. Resale produces no issuer proceeds; cash warrant exercise could, but actual exercise is not established. September 30 reported basic shares 121.721855M remains below the existing 127.5M fully diluted allowance, which already explicitly includes lender warrants. Do not add registered shares again or book hypothetical cash. Preserve $150M FY2027 EBITDA, $340M net debt, 80% EBITDA/20% FCF blend and $8.454902 value.</t>
  </si>
  <si>
    <t>https://modeledge.ai/company/APPS/filing/424B7/0001628280-26-064262</t>
  </si>
  <si>
    <t>Additional supporting source for the October 2 APPS review; see the first dated evidence note.</t>
  </si>
  <si>
    <t>https://modeledge.ai/company/APPS/filing/S-3ASR/0001628280-26-064249</t>
  </si>
  <si>
    <t>https://modeledge.ai/company/APPS/filing/8-K/0001628280-26-064273</t>
  </si>
  <si>
    <t>September 24: shares fell 5.72%. The September 24 8-K says Chief Business Officer Michael Akkerman resigned September 23 to become CEO elsewhere, effective October 30. It provides no revised operating guidance or quantified separation charge. Keep the existing FY2027 $150M EBITDA midpoint, 80% EBITDA/20% FCF blend, $340M net-debt reserve and 127.5M diluted shares. Prior executive-award and financing/dilution reconciliation remains open.</t>
  </si>
  <si>
    <t>https://www.sec.gov/Archives/edgar/data/317788/000162828026063322/</t>
  </si>
  <si>
    <t>2026-09-24</t>
  </si>
  <si>
    <t>September 24 reference APPS price $10.88; quote refresh timestamp 2026-09-24T15:15:28.450709-06:00. This changes market-relative outputs; price alone does not change operating assumptions.</t>
  </si>
  <si>
    <t>September 23 price fell 5.33%; no verified new company-specific operating or financing catalyst identified. The raised FY2027 EBITDA guide is already reflected in the $150M midpoint. Keep existing 80% EV/EBITDA and 20% FCF blend, debt reserve and dilution cushion. AI/mobile-ad sector concerns are not a quantified change to guidance. September executive award and older financing/dilution reconciliation remain open; historical review incomplete.</t>
  </si>
  <si>
    <t>https://ir.digitalturbine.com/news-events/press-releases/detail/705/digital-turbine-reports-strong-fiscal-2027-first-quarter</t>
  </si>
  <si>
    <t>2026-09-23</t>
  </si>
  <si>
    <t>September 23 reference APPS price $11.54; quote timestamp 2026-09-23T15:21:17.69464-06:00. Market price alone does not change operating value.</t>
  </si>
  <si>
    <t>September 10 Modeledge reference share price $11.8; market price alone is not used to revise operating forecasts.</t>
  </si>
  <si>
    <t>2026-09-10</t>
  </si>
  <si>
    <t>September 10 search and company activity triage did not verify a company-specific catalyst for the 6.69% rise. Preserve the current blended EV/EBITDA and FCF valuation.</t>
  </si>
  <si>
    <t>Fiscal Q1 2027 revenue was $166.0 million, adjusted EBITDA was $42.5 million, GAAP operating income was $23.1 million, cash was $43.2 million, debt net of discounts and issuance costs was $352.9 million, and FY2027 guidance was raised to $650-$670 million revenue and $145-$155 million adjusted EBITDA.</t>
  </si>
  <si>
    <t>Fiscal 2026 interest expense was $58.6 million, principal debt was $391.2 million at March 31, 2026, the effective variable rate was 11.7%, and equity compensation included 6.6 million options and 4.9 million unvested restricted shares.</t>
  </si>
  <si>
    <t>https://www.sec.gov/Archives/edgar/data/317788/000162828026048039/arsfinalfy2610-k.htm</t>
  </si>
  <si>
    <t>Management described the latest quarter's demand, pricing, mobile-app advertising, AI targeting, international device growth, and debt reduction on the fiscal Q1 2027 earnings call.</t>
  </si>
  <si>
    <t>https://ir.digitalturbine.com/news-events/ir-calendar/detail/20260804-first-quarter-2027-earnings-conference-call</t>
  </si>
  <si>
    <t>APPS traded at $12.72 during August 5, 2026.</t>
  </si>
  <si>
    <t>https://www.nasdaq.com/market-activity/stocks/apps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</si>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</sst>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quot;$&quot;#,##0"/>
    <numFmt numFmtId="167" formatCode="0.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0" fontId="3" fillId="0" borderId="0" xfId="0" applyFon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v>27</v>
      </c>
    </row>
    <row r="6">
      <c r="A6" s="4" t="s">
        <v>4</v>
      </c>
      <c r="B6">
        <v>46</v>
      </c>
    </row>
    <row r="7">
      <c r="A7" s="4" t="s">
        <v>5</v>
      </c>
      <c r="B7">
        <v>12</v>
      </c>
    </row>
    <row r="8">
      <c r="A8" s="4" t="s">
        <v>6</v>
      </c>
      <c r="B8">
        <v>10.49</v>
      </c>
    </row>
    <row r="9">
      <c r="A9" s="4" t="s">
        <v>7</v>
      </c>
      <c r="B9">
        <v>127.5</v>
      </c>
    </row>
    <row r="10">
      <c r="A10" s="4" t="s">
        <v>8</v>
      </c>
      <c r="B10">
        <v>340</v>
      </c>
    </row>
    <row r="11">
      <c r="A11" s="4" t="s">
        <v>9</v>
      </c>
      <c r="B11">
        <v>150</v>
      </c>
    </row>
    <row r="12">
      <c r="A12" s="4" t="s">
        <v>10</v>
      </c>
      <c r="B12">
        <v>10</v>
      </c>
    </row>
    <row r="13">
      <c r="A13" s="4" t="s">
        <v>11</v>
      </c>
      <c r="B13" s="5">
        <v>0.08</v>
      </c>
    </row>
    <row r="14">
      <c r="A14" s="4" t="s">
        <v>12</v>
      </c>
      <c r="B14">
        <v>5</v>
      </c>
    </row>
    <row r="15">
      <c r="A15" s="3" t="s">
        <v>13</v>
      </c>
    </row>
    <row r="16">
      <c r="A16" s="4" t="s">
        <v>14</v>
      </c>
      <c r="B16">
        <v>0.8</v>
      </c>
    </row>
    <row r="17">
      <c r="A17" s="4" t="s">
        <v>15</v>
      </c>
      <c r="B17">
        <v>0.2</v>
      </c>
    </row>
    <row r="18">
      <c r="A18" s="3" t="s">
        <v>16</v>
      </c>
    </row>
    <row r="19">
      <c r="A19" s="4" t="s">
        <v>17</v>
      </c>
      <c r="B19" t="str">
        <f>(Model!$B$11*Model!$B$12)</f>
      </c>
    </row>
    <row r="20">
      <c r="A20" s="4" t="s">
        <v>18</v>
      </c>
      <c r="B20" t="str">
        <f>(((Model!$B$8*Model!$B$9)+Model!$B$10)/Model!$B$11)</f>
      </c>
    </row>
    <row r="21">
      <c r="A21" s="4" t="s">
        <v>19</v>
      </c>
      <c r="B21" t="str">
        <f>((((Model!$B$11-Model!$B$6)-Model!$B$7)-Model!$B$5)-Model!$B$14)</f>
      </c>
    </row>
    <row r="22">
      <c r="A22" s="4" t="s">
        <v>20</v>
      </c>
      <c r="B22" t="str">
        <f>(Model!$B$19-Model!$B$10)</f>
      </c>
    </row>
    <row r="23">
      <c r="A23" s="4" t="s">
        <v>21</v>
      </c>
      <c r="B23" t="str">
        <f>(Model!$B$21/Model!$B$13)</f>
      </c>
    </row>
    <row r="24">
      <c r="A24" s="4" t="s">
        <v>22</v>
      </c>
      <c r="B24" t="str">
        <f>((Model!$B$22*Model!$B$16)+(Model!$B$23*Model!$B$17))</f>
      </c>
    </row>
    <row r="25">
      <c r="A25" s="4" t="s">
        <v>23</v>
      </c>
      <c r="B25" t="str">
        <f>(Model!$B$24/Model!$B$9)</f>
      </c>
    </row>
    <row r="26">
      <c r="A26" s="4" t="s">
        <v>24</v>
      </c>
      <c r="B26" t="str">
        <f>((Model!$B$25/Model!$B$8)-1)</f>
      </c>
    </row>
    <row r="27">
      <c r="A27" s="3" t="s">
        <v>25</v>
      </c>
    </row>
    <row r="28">
      <c r="A28" s="6" t="s">
        <v>26</v>
      </c>
      <c r="B28" s="7" t="str">
        <f>Model!$B$25</f>
      </c>
    </row>
    <row r="29">
      <c r="A29" s="4" t="s">
        <v>27</v>
      </c>
      <c r="B29" s="5" t="str">
        <f>Model!$B$26</f>
      </c>
    </row>
    <row r="30">
      <c r="A30" s="4" t="s">
        <v>28</v>
      </c>
      <c r="B30" s="8" t="str">
        <f>Model!$B$11</f>
      </c>
    </row>
    <row r="31">
      <c r="A31" s="4" t="s">
        <v>29</v>
      </c>
      <c r="B31" s="8" t="str">
        <f>Model!$B$21</f>
      </c>
    </row>
    <row r="32">
      <c r="A32" s="4" t="s">
        <v>30</v>
      </c>
      <c r="B32" s="8" t="str">
        <f>Model!$B$19</f>
      </c>
    </row>
    <row r="33">
      <c r="A33" s="4" t="s">
        <v>31</v>
      </c>
      <c r="B33" s="8" t="str">
        <f>Model!$B$24</f>
      </c>
    </row>
    <row r="34">
      <c r="A34" s="4" t="s">
        <v>32</v>
      </c>
      <c r="B34" s="9" t="str">
        <f>Model!$B$20</f>
      </c>
    </row>
    <row r="36">
      <c r="A36" s="3" t="s">
        <v>33</v>
      </c>
    </row>
    <row r="37">
      <c r="A37" s="4" t="s">
        <v>34</v>
      </c>
      <c r="B37" t="s">
        <v>35</v>
      </c>
    </row>
    <row r="38">
      <c r="A38" s="4" t="s">
        <v>36</v>
      </c>
      <c r="B38" t="s">
        <v>37</v>
      </c>
    </row>
    <row r="39">
      <c r="A39" s="4" t="s">
        <v>38</v>
      </c>
      <c r="B39" t="s">
        <v>39</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40</v>
      </c>
      <c r="B1" s="3" t="s">
        <v>41</v>
      </c>
      <c r="C1" s="3" t="s">
        <v>42</v>
      </c>
    </row>
    <row r="2">
      <c r="A2" t="s">
        <v>43</v>
      </c>
      <c r="B2" t="s">
        <v>35</v>
      </c>
      <c r="C2" t="s">
        <v>44</v>
      </c>
    </row>
    <row r="3">
      <c r="A3" t="s">
        <v>45</v>
      </c>
      <c r="B3" t="s">
        <v>46</v>
      </c>
      <c r="C3" t="s">
        <v>44</v>
      </c>
    </row>
    <row r="4">
      <c r="A4" t="s">
        <v>47</v>
      </c>
      <c r="B4" t="s">
        <v>35</v>
      </c>
      <c r="C4" t="s">
        <v>48</v>
      </c>
    </row>
    <row r="5">
      <c r="A5" t="s">
        <v>49</v>
      </c>
      <c r="B5" t="s">
        <v>50</v>
      </c>
      <c r="C5" t="s">
        <v>48</v>
      </c>
    </row>
    <row r="6">
      <c r="A6" t="s">
        <v>51</v>
      </c>
      <c r="B6" t="s">
        <v>52</v>
      </c>
      <c r="C6" t="s">
        <v>48</v>
      </c>
    </row>
    <row r="7">
      <c r="A7" t="s">
        <v>51</v>
      </c>
      <c r="B7" t="s">
        <v>53</v>
      </c>
      <c r="C7" t="s">
        <v>48</v>
      </c>
    </row>
    <row r="8">
      <c r="A8" t="s">
        <v>54</v>
      </c>
      <c r="B8" t="s">
        <v>55</v>
      </c>
      <c r="C8" t="s">
        <v>56</v>
      </c>
    </row>
    <row r="9">
      <c r="A9" t="s">
        <v>57</v>
      </c>
      <c r="B9" t="s">
        <v>35</v>
      </c>
      <c r="C9" t="s">
        <v>56</v>
      </c>
    </row>
    <row r="10">
      <c r="A10" t="s">
        <v>58</v>
      </c>
      <c r="B10" t="s">
        <v>59</v>
      </c>
      <c r="C10" t="s">
        <v>60</v>
      </c>
    </row>
    <row r="11">
      <c r="A11" t="s">
        <v>61</v>
      </c>
      <c r="B11" t="s">
        <v>35</v>
      </c>
      <c r="C11" t="s">
        <v>60</v>
      </c>
    </row>
    <row r="12">
      <c r="A12" t="s">
        <v>62</v>
      </c>
      <c r="B12" t="s">
        <v>35</v>
      </c>
      <c r="C12" t="s">
        <v>63</v>
      </c>
    </row>
    <row r="13">
      <c r="A13" t="s">
        <v>64</v>
      </c>
      <c r="B13" t="s">
        <v>35</v>
      </c>
      <c r="C13" t="s">
        <v>63</v>
      </c>
    </row>
    <row r="14">
      <c r="A14" t="s">
        <v>65</v>
      </c>
      <c r="B14" t="s">
        <v>59</v>
      </c>
      <c r="C14" t="s">
        <v>35</v>
      </c>
    </row>
    <row r="15">
      <c r="A15" t="s">
        <v>66</v>
      </c>
      <c r="B15" t="s">
        <v>67</v>
      </c>
      <c r="C15" t="s">
        <v>35</v>
      </c>
    </row>
    <row r="16">
      <c r="A16" t="s">
        <v>68</v>
      </c>
      <c r="B16" t="s">
        <v>69</v>
      </c>
      <c r="C16" t="s">
        <v>35</v>
      </c>
    </row>
    <row r="17">
      <c r="A17" t="s">
        <v>70</v>
      </c>
      <c r="B17" t="s">
        <v>71</v>
      </c>
      <c r="C17" t="s">
        <v>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