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committed_met_revenue">Model!$B$25</definedName>
    <definedName name="coal_revenue">Model!$B$31</definedName>
    <definedName name="equity_value">Model!$B$36</definedName>
    <definedName name="byproduct_shipments_mt">Model!$B$6</definedName>
    <definedName name="net_cash_interest_income">Model!$B$14</definedName>
    <definedName name="thermal_revenue">Model!$B$26</definedName>
    <definedName name="current_price">Model!$B$9</definedName>
    <definedName name="thermal_realization">Model!$B$23</definedName>
    <definedName name="cash_cost_of_coal_sales">Model!$B$29</definedName>
    <definedName name="unpriced_met_revenue">Model!$B$30</definedName>
    <definedName name="upside">Model!$B$38</definedName>
    <definedName name="met_shipments_mt">Model!$B$13</definedName>
    <definedName name="unpriced_met_tons">Model!$B$28</definedName>
    <definedName name="unpriced_met_realization">Model!$B$17</definedName>
    <definedName name="committed_met_tons">Model!$B$20</definedName>
    <definedName name="coal_margin">Model!$B$32</definedName>
    <definedName name="cash_taxes">Model!$B$34</definedName>
    <definedName name="cash_tax_rate">Model!$B$8</definedName>
    <definedName name="shares_outstanding">Model!$B$22</definedName>
    <definedName name="total_shipments_mt">Model!$B$27</definedName>
    <definedName name="free_cash_flow">Model!$B$35</definedName>
    <definedName name="fair_value">Model!$B$37</definedName>
    <definedName name="pre_tax_cash_flow">Model!$B$33</definedName>
    <definedName name="capex">Model!$B$7</definedName>
    <definedName name="equity_affiliate_contributions">Model!$B$10</definedName>
    <definedName name="idle_ops">Model!$B$11</definedName>
    <definedName name="met_cash_cost_per_ton">Model!$B$12</definedName>
    <definedName name="sga">Model!$B$15</definedName>
    <definedName name="committed_met_realization">Model!$B$19</definedName>
    <definedName name="net_cash">Model!$B$21</definedName>
    <definedName name="target_fcf_yield">Model!$B$16</definedName>
  </definedNames>
  <calcPr calcId="122211" fullCalcOnLoad="true"/>
</workbook>
</file>

<file path=xl/sharedStrings.xml><?xml version="1.0" encoding="utf-8"?>
<sst xmlns="http://schemas.openxmlformats.org/spreadsheetml/2006/main" count="60" uniqueCount="60">
  <si>
    <t>AMR 2026 FCF yield valuation</t>
  </si>
  <si>
    <t xml:space="preserve">Q2 2026 guidance-aware FCF yield valuation for Alpha Metallurgical Resources. The company reduced metallurgical shipment guidance to 13.2-14.0 Mt and raised met cash-cost guidance to $103-$107 per ton after fewer shipments, persistent soft met markets, higher supply costs, and reduced DTA efficiency. Base uses guidance midpoints, July 30 contracted pricing, June net cash, and an unchanged 11% target FCF yield.
</t>
  </si>
  <si>
    <t>As of 2026-08-07  ·  Currency: USD  ·  https://modeledge.ai/model/fm_69ee6c3314fb4b02307246cc077d9500</t>
  </si>
  <si>
    <t>Inputs</t>
  </si>
  <si>
    <t>Thermal shipments</t>
  </si>
  <si>
    <t>Capital expenditures</t>
  </si>
  <si>
    <t>Cash tax rate</t>
  </si>
  <si>
    <t>Current price</t>
  </si>
  <si>
    <t>Equity affiliate contributions</t>
  </si>
  <si>
    <t>Idle operations expense</t>
  </si>
  <si>
    <t>Met cash cost</t>
  </si>
  <si>
    <t>Met shipments</t>
  </si>
  <si>
    <t>Net cash interest income</t>
  </si>
  <si>
    <t>SG&amp;A</t>
  </si>
  <si>
    <t>Target FCF yield</t>
  </si>
  <si>
    <t>Unpriced met realization</t>
  </si>
  <si>
    <t>Constants</t>
  </si>
  <si>
    <t>committed_met_realization</t>
  </si>
  <si>
    <t>committed_met_tons</t>
  </si>
  <si>
    <t>net_cash</t>
  </si>
  <si>
    <t>shares_outstanding</t>
  </si>
  <si>
    <t>thermal_realization</t>
  </si>
  <si>
    <t>Calculations</t>
  </si>
  <si>
    <t>committed_met_revenue</t>
  </si>
  <si>
    <t>thermal_revenue</t>
  </si>
  <si>
    <t>total_shipments_mt</t>
  </si>
  <si>
    <t>unpriced_met_tons</t>
  </si>
  <si>
    <t>cash_cost_of_coal_sales</t>
  </si>
  <si>
    <t>unpriced_met_revenue</t>
  </si>
  <si>
    <t>coal_revenue</t>
  </si>
  <si>
    <t>coal_margin</t>
  </si>
  <si>
    <t>pre_tax_cash_flow</t>
  </si>
  <si>
    <t>cash_taxes</t>
  </si>
  <si>
    <t>free_cash_flow</t>
  </si>
  <si>
    <t>equity_value</t>
  </si>
  <si>
    <t>fair_value</t>
  </si>
  <si>
    <t>upside</t>
  </si>
  <si>
    <t>Outputs</t>
  </si>
  <si>
    <t>Fair value</t>
  </si>
  <si>
    <t>Upside</t>
  </si>
  <si>
    <t>Normalized FCF</t>
  </si>
  <si>
    <t>Implied equity value</t>
  </si>
  <si>
    <t>Met realization</t>
  </si>
  <si>
    <t>Scenarios (reference)</t>
  </si>
  <si>
    <t>base</t>
  </si>
  <si>
    <t>byproduct_shipments_mt = 1.2, capex = 158, cash_tax_rate = 0.025, equity_affiliate_contributions = 40, idle_ops = 28, met_cash_cost_per_ton = 105, met_shipments_mt = 13.6, net_cash_interest_income = 4, sga = 56, target_fcf_yield = 0.11, unpriced_met_realization = 150</t>
  </si>
  <si>
    <t>bear</t>
  </si>
  <si>
    <t>byproduct_shipments_mt = 1, capex = 168, cash_tax_rate = 0.05, equity_affiliate_contributions = 45, idle_ops = 32, met_cash_cost_per_ton = 107, met_shipments_mt = 13.2, net_cash_interest_income = 2, sga = 59, target_fcf_yield = 0.13, unpriced_met_realization = 140</t>
  </si>
  <si>
    <t>bull</t>
  </si>
  <si>
    <t>byproduct_shipments_mt = 1.4, capex = 148, cash_tax_rate = 0, equity_affiliate_contributions = 35, idle_ops = 24, met_cash_cost_per_ton = 103, met_shipments_mt = 14, net_cash_interest_income = 6, sga = 53, target_fcf_yield = 0.1, unpriced_met_realization = 175</t>
  </si>
  <si>
    <t>Claim</t>
  </si>
  <si>
    <t>URL</t>
  </si>
  <si>
    <t>Accessed</t>
  </si>
  <si>
    <t>Q2 2026 results and revised guidance: met shipments 13.2-14.0 Mt, thermal shipments 1.0-1.4 Mt, met cash costs $103-$107 per ton, capex $148M-$168M, and affiliate contributions $35M-$45M.</t>
  </si>
  <si>
    <t>https://www.sec.gov/Archives/edgar/data/1704715/000170471526000030/pressrelease6302026.htm</t>
  </si>
  <si>
    <t>2026-08-07</t>
  </si>
  <si>
    <t>July 30 commitments covered 9.5 Mt of met coal at $128.17 per ton and 1.3 Mt of thermal coal at $75.94 per ton.</t>
  </si>
  <si>
    <t>June cash plus short-term investments less debt equaled about $327.1M; July 31 shares outstanding were 12.679045M.</t>
  </si>
  <si>
    <t>DTA storm damage reduced terminal efficiency and contributed to the shipment-guidance cut; the company is using alternative East Coast capacity.</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</si>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</sst>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3">
    <numFmt numFmtId="164" formatCode="&quot;$&quot;0.00"/>
    <numFmt numFmtId="165" formatCode="0.0%"/>
    <numFmt numFmtId="166" formatCode="&quot;$&quot;#,##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0" fontId="3" fillId="0" borderId="0" xfId="0" applyFont="true" applyAlignment="false">
      <alignment/>
    </xf>
    <xf numFmtId="165" fontId="0" fillId="0" borderId="0" xfId="0" applyNumberFormat="true" applyAlignment="false">
      <alignment/>
    </xf>
    <xf numFmtId="166"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t="s">
        <v>1</v>
      </c>
    </row>
    <row r="3">
      <c r="A3" s="2" t="s">
        <v>2</v>
      </c>
    </row>
    <row r="5">
      <c r="A5" s="3" t="s">
        <v>3</v>
      </c>
    </row>
    <row r="6">
      <c r="A6" s="4" t="s">
        <v>4</v>
      </c>
      <c r="B6">
        <v>1.2</v>
      </c>
    </row>
    <row r="7">
      <c r="A7" s="4" t="s">
        <v>5</v>
      </c>
      <c r="B7">
        <v>158</v>
      </c>
    </row>
    <row r="8">
      <c r="A8" s="4" t="s">
        <v>6</v>
      </c>
      <c r="B8">
        <v>0.025</v>
      </c>
    </row>
    <row r="9">
      <c r="A9" s="4" t="s">
        <v>7</v>
      </c>
      <c r="B9" s="5">
        <v>152.32</v>
      </c>
    </row>
    <row r="10">
      <c r="A10" s="4" t="s">
        <v>8</v>
      </c>
      <c r="B10">
        <v>40</v>
      </c>
    </row>
    <row r="11">
      <c r="A11" s="4" t="s">
        <v>9</v>
      </c>
      <c r="B11">
        <v>28</v>
      </c>
    </row>
    <row r="12">
      <c r="A12" s="4" t="s">
        <v>10</v>
      </c>
      <c r="B12">
        <v>105</v>
      </c>
    </row>
    <row r="13">
      <c r="A13" s="4" t="s">
        <v>11</v>
      </c>
      <c r="B13">
        <v>13.6</v>
      </c>
    </row>
    <row r="14">
      <c r="A14" s="4" t="s">
        <v>12</v>
      </c>
      <c r="B14">
        <v>4</v>
      </c>
    </row>
    <row r="15">
      <c r="A15" s="4" t="s">
        <v>13</v>
      </c>
      <c r="B15">
        <v>56</v>
      </c>
    </row>
    <row r="16">
      <c r="A16" s="4" t="s">
        <v>14</v>
      </c>
      <c r="B16">
        <v>0.11</v>
      </c>
    </row>
    <row r="17">
      <c r="A17" s="4" t="s">
        <v>15</v>
      </c>
      <c r="B17">
        <v>150</v>
      </c>
    </row>
    <row r="18">
      <c r="A18" s="3" t="s">
        <v>16</v>
      </c>
    </row>
    <row r="19">
      <c r="A19" s="4" t="s">
        <v>17</v>
      </c>
      <c r="B19">
        <v>128.17</v>
      </c>
    </row>
    <row r="20">
      <c r="A20" s="4" t="s">
        <v>18</v>
      </c>
      <c r="B20">
        <v>9.5</v>
      </c>
    </row>
    <row r="21">
      <c r="A21" s="4" t="s">
        <v>19</v>
      </c>
      <c r="B21">
        <v>327.081</v>
      </c>
    </row>
    <row r="22">
      <c r="A22" s="4" t="s">
        <v>20</v>
      </c>
      <c r="B22">
        <v>12.679045</v>
      </c>
    </row>
    <row r="23">
      <c r="A23" s="4" t="s">
        <v>21</v>
      </c>
      <c r="B23">
        <v>75.94</v>
      </c>
    </row>
    <row r="24">
      <c r="A24" s="3" t="s">
        <v>22</v>
      </c>
    </row>
    <row r="25">
      <c r="A25" s="4" t="s">
        <v>23</v>
      </c>
      <c r="B25" t="str">
        <f>(Model!$B$20*Model!$B$19)</f>
      </c>
    </row>
    <row r="26">
      <c r="A26" s="4" t="s">
        <v>24</v>
      </c>
      <c r="B26" t="str">
        <f>(Model!$B$6*Model!$B$23)</f>
      </c>
    </row>
    <row r="27">
      <c r="A27" s="4" t="s">
        <v>25</v>
      </c>
      <c r="B27" t="str">
        <f>(Model!$B$13+Model!$B$6)</f>
      </c>
    </row>
    <row r="28">
      <c r="A28" s="4" t="s">
        <v>26</v>
      </c>
      <c r="B28" t="str">
        <f>(Model!$B$13-Model!$B$20)</f>
      </c>
    </row>
    <row r="29">
      <c r="A29" s="4" t="s">
        <v>27</v>
      </c>
      <c r="B29" t="str">
        <f>(Model!$B$27*Model!$B$12)</f>
      </c>
    </row>
    <row r="30">
      <c r="A30" s="4" t="s">
        <v>28</v>
      </c>
      <c r="B30" t="str">
        <f>(Model!$B$28*Model!$B$17)</f>
      </c>
    </row>
    <row r="31">
      <c r="A31" s="4" t="s">
        <v>29</v>
      </c>
      <c r="B31" t="str">
        <f>((Model!$B$25+Model!$B$30)+Model!$B$26)</f>
      </c>
    </row>
    <row r="32">
      <c r="A32" s="4" t="s">
        <v>30</v>
      </c>
      <c r="B32" t="str">
        <f>(Model!$B$31-Model!$B$29)</f>
      </c>
    </row>
    <row r="33">
      <c r="A33" s="4" t="s">
        <v>31</v>
      </c>
      <c r="B33" t="str">
        <f>(((Model!$B$32-Model!$B$15)-Model!$B$11)+Model!$B$14)</f>
      </c>
    </row>
    <row r="34">
      <c r="A34" s="4" t="s">
        <v>32</v>
      </c>
      <c r="B34" t="str">
        <f>IF(IF(Model!$B$33&gt;0,1,0)&lt;&gt;0,(Model!$B$33*Model!$B$8),0)</f>
      </c>
    </row>
    <row r="35">
      <c r="A35" s="4" t="s">
        <v>33</v>
      </c>
      <c r="B35" t="str">
        <f>(((Model!$B$33-Model!$B$34)-Model!$B$7)-Model!$B$10)</f>
      </c>
    </row>
    <row r="36">
      <c r="A36" s="4" t="s">
        <v>34</v>
      </c>
      <c r="B36" t="str">
        <f>((Model!$B$35/Model!$B$16)+Model!$B$21)</f>
      </c>
    </row>
    <row r="37">
      <c r="A37" s="4" t="s">
        <v>35</v>
      </c>
      <c r="B37" t="str">
        <f>(Model!$B$36/Model!$B$22)</f>
      </c>
    </row>
    <row r="38">
      <c r="A38" s="4" t="s">
        <v>36</v>
      </c>
      <c r="B38" t="str">
        <f>((Model!$B$37/Model!$B$9)-1)</f>
      </c>
    </row>
    <row r="39">
      <c r="A39" s="3" t="s">
        <v>37</v>
      </c>
    </row>
    <row r="40">
      <c r="A40" s="6" t="s">
        <v>38</v>
      </c>
      <c r="B40" s="5" t="str">
        <f>Model!$B$37</f>
      </c>
    </row>
    <row r="41">
      <c r="A41" s="4" t="s">
        <v>39</v>
      </c>
      <c r="B41" s="7" t="str">
        <f>Model!$B$38</f>
      </c>
    </row>
    <row r="42">
      <c r="A42" s="4" t="s">
        <v>40</v>
      </c>
      <c r="B42" s="8" t="str">
        <f>Model!$B$35</f>
      </c>
    </row>
    <row r="43">
      <c r="A43" s="4" t="s">
        <v>41</v>
      </c>
      <c r="B43" s="8" t="str">
        <f>Model!$B$36</f>
      </c>
    </row>
    <row r="44">
      <c r="A44" s="4" t="s">
        <v>42</v>
      </c>
      <c r="B44" s="5" t="str">
        <f>((Model!$B$25+Model!$B$30)/Model!$B$13)</f>
      </c>
    </row>
    <row r="46">
      <c r="A46" s="3" t="s">
        <v>43</v>
      </c>
    </row>
    <row r="47">
      <c r="A47" s="4" t="s">
        <v>44</v>
      </c>
      <c r="B47" t="s">
        <v>45</v>
      </c>
    </row>
    <row r="48">
      <c r="A48" s="4" t="s">
        <v>46</v>
      </c>
      <c r="B48" t="s">
        <v>47</v>
      </c>
    </row>
    <row r="49">
      <c r="A49" s="4" t="s">
        <v>48</v>
      </c>
      <c r="B49" t="s">
        <v>49</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59</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50</v>
      </c>
      <c r="B1" s="3" t="s">
        <v>51</v>
      </c>
      <c r="C1" s="3" t="s">
        <v>52</v>
      </c>
    </row>
    <row r="2">
      <c r="A2" t="s">
        <v>53</v>
      </c>
      <c r="B2" t="s">
        <v>54</v>
      </c>
      <c r="C2" t="s">
        <v>55</v>
      </c>
    </row>
    <row r="3">
      <c r="A3" t="s">
        <v>56</v>
      </c>
      <c r="B3" t="s">
        <v>54</v>
      </c>
      <c r="C3" t="s">
        <v>55</v>
      </c>
    </row>
    <row r="4">
      <c r="A4" t="s">
        <v>57</v>
      </c>
      <c r="B4" t="s">
        <v>54</v>
      </c>
      <c r="C4" t="s">
        <v>55</v>
      </c>
    </row>
    <row r="5">
      <c r="A5" t="s">
        <v>58</v>
      </c>
      <c r="B5" t="s">
        <v>54</v>
      </c>
      <c r="C5" t="s">
        <v>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