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shares_outstanding">Model!$B$22</definedName>
    <definedName name="total_shipments_mt">Model!$B$27</definedName>
    <definedName name="unpriced_met_tons">Model!$B$28</definedName>
    <definedName name="unpriced_met_revenue">Model!$B$30</definedName>
    <definedName name="fair_value">Model!$B$37</definedName>
    <definedName name="current_price">Model!$B$9</definedName>
    <definedName name="idle_ops">Model!$B$11</definedName>
    <definedName name="pre_tax_cash_flow">Model!$B$33</definedName>
    <definedName name="free_cash_flow">Model!$B$35</definedName>
    <definedName name="met_shipments_mt">Model!$B$13</definedName>
    <definedName name="cash_taxes">Model!$B$34</definedName>
    <definedName name="capex">Model!$B$7</definedName>
    <definedName name="cash_tax_rate">Model!$B$8</definedName>
    <definedName name="target_fcf_yield">Model!$B$16</definedName>
    <definedName name="net_cash">Model!$B$21</definedName>
    <definedName name="thermal_realization">Model!$B$23</definedName>
    <definedName name="equity_value">Model!$B$36</definedName>
    <definedName name="byproduct_shipments_mt">Model!$B$6</definedName>
    <definedName name="thermal_revenue">Model!$B$26</definedName>
    <definedName name="upside">Model!$B$38</definedName>
    <definedName name="equity_affiliate_contributions">Model!$B$10</definedName>
    <definedName name="committed_met_realization">Model!$B$19</definedName>
    <definedName name="committed_met_revenue">Model!$B$25</definedName>
    <definedName name="cash_cost_of_coal_sales">Model!$B$29</definedName>
    <definedName name="met_cash_cost_per_ton">Model!$B$12</definedName>
    <definedName name="committed_met_tons">Model!$B$20</definedName>
    <definedName name="unpriced_met_realization">Model!$B$17</definedName>
    <definedName name="coal_revenue">Model!$B$31</definedName>
    <definedName name="coal_margin">Model!$B$32</definedName>
    <definedName name="net_cash_interest_income">Model!$B$14</definedName>
    <definedName name="sga">Model!$B$15</definedName>
  </definedNames>
  <calcPr calcId="122211" fullCalcOnLoad="true"/>
</workbook>
</file>

<file path=xl/sharedStrings.xml><?xml version="1.0" encoding="utf-8"?>
<sst xmlns="http://schemas.openxmlformats.org/spreadsheetml/2006/main" count="74" uniqueCount="74">
  <si>
    <t>AMR 2026 FCF yield valuation</t>
  </si>
  <si>
    <t xml:space="preserve">Q2 2026 guidance-aware FCF yield valuation for Alpha Metallurgical Resources. The definitive August 7 earnings release reported a second-quarter net loss, lower shipped tons, persistent soft metallurgical markets, higher supply costs, and reduced DTA efficiency. Base uses reduced 2026 shipment guidance, July 30 contracted pricing, June net cash checked against the Form 10-Q, and an unchanged 11% target FCF yield.
</t>
  </si>
  <si>
    <t>As of 2026-10-23  ·  Currency: USD  ·  https://modeledge.ai/model/fm_69ee6c3314fb4b02307246cc077d9500</t>
  </si>
  <si>
    <t>Inputs</t>
  </si>
  <si>
    <t>Thermal shipments</t>
  </si>
  <si>
    <t>Capital expenditures</t>
  </si>
  <si>
    <t>Cash tax rate</t>
  </si>
  <si>
    <t>Current price</t>
  </si>
  <si>
    <t>Equity affiliate contributions</t>
  </si>
  <si>
    <t>Idle operations expense</t>
  </si>
  <si>
    <t>Met cash cost</t>
  </si>
  <si>
    <t>Met shipments</t>
  </si>
  <si>
    <t>Net cash interest income</t>
  </si>
  <si>
    <t>SG&amp;A</t>
  </si>
  <si>
    <t>Target FCF yield</t>
  </si>
  <si>
    <t>Unpriced met realization</t>
  </si>
  <si>
    <t>Constants</t>
  </si>
  <si>
    <t>committed_met_realization</t>
  </si>
  <si>
    <t>committed_met_tons</t>
  </si>
  <si>
    <t>net_cash</t>
  </si>
  <si>
    <t>shares_outstanding</t>
  </si>
  <si>
    <t>thermal_realization</t>
  </si>
  <si>
    <t>Calculations</t>
  </si>
  <si>
    <t>committed_met_revenue</t>
  </si>
  <si>
    <t>thermal_revenue</t>
  </si>
  <si>
    <t>total_shipments_mt</t>
  </si>
  <si>
    <t>unpriced_met_tons</t>
  </si>
  <si>
    <t>cash_cost_of_coal_sales</t>
  </si>
  <si>
    <t>unpriced_met_revenue</t>
  </si>
  <si>
    <t>coal_revenue</t>
  </si>
  <si>
    <t>coal_margin</t>
  </si>
  <si>
    <t>pre_tax_cash_flow</t>
  </si>
  <si>
    <t>cash_taxes</t>
  </si>
  <si>
    <t>free_cash_flow</t>
  </si>
  <si>
    <t>equity_value</t>
  </si>
  <si>
    <t>fair_value</t>
  </si>
  <si>
    <t>upside</t>
  </si>
  <si>
    <t>Outputs</t>
  </si>
  <si>
    <t>Fair value</t>
  </si>
  <si>
    <t>Upside</t>
  </si>
  <si>
    <t>Normalized FCF</t>
  </si>
  <si>
    <t>Implied equity value</t>
  </si>
  <si>
    <t>Met realization</t>
  </si>
  <si>
    <t>Scenarios (reference)</t>
  </si>
  <si>
    <t>base</t>
  </si>
  <si>
    <t>byproduct_shipments_mt = 1.2, capex = 158, cash_tax_rate = 0.025, equity_affiliate_contributions = 40, idle_ops = 28, met_cash_cost_per_ton = 105, met_shipments_mt = 13.6, net_cash_interest_income = 4, sga = 56, target_fcf_yield = 0.11, unpriced_met_realization = 150</t>
  </si>
  <si>
    <t>bear</t>
  </si>
  <si>
    <t>byproduct_shipments_mt = 1, capex = 168, cash_tax_rate = 0.05, equity_affiliate_contributions = 45, idle_ops = 32, met_cash_cost_per_ton = 107, met_shipments_mt = 13.2, net_cash_interest_income = 2, sga = 59, target_fcf_yield = 0.13, unpriced_met_realization = 140</t>
  </si>
  <si>
    <t>bull</t>
  </si>
  <si>
    <t>byproduct_shipments_mt = 1.4, capex = 148, cash_tax_rate = 0, equity_affiliate_contributions = 35, idle_ops = 24, met_cash_cost_per_ton = 103, met_shipments_mt = 14, net_cash_interest_income = 6, sga = 53, target_fcf_yield = 0.1, unpriced_met_realization = 175</t>
  </si>
  <si>
    <t>Claim</t>
  </si>
  <si>
    <t>URL</t>
  </si>
  <si>
    <t>Accessed</t>
  </si>
  <si>
    <t>October 23 scoped AMR review evidence; see refresh-context analysis and limitations.</t>
  </si>
  <si>
    <t>https://www.sec.gov/Archives/edgar/data/1704715/000170471526000038/a102326preliminarypressrel.htm</t>
  </si>
  <si>
    <t>2026-10-23</t>
  </si>
  <si>
    <t>October 23 Model Edge regular-session reference $163.6, retrieved 2026-10-23T14:56:53.683336-06:00. Retrieval time is not trade time or an asserted official closing print. Financial anchors retain separately disclosed dates.</t>
  </si>
  <si>
    <t/>
  </si>
  <si>
    <t>September 29 Modeledge reference AMR stock price $166, retrieved 2026-09-29T15:15:03.758328-06:00; a post-session reference snapshot, not an asserted official close. No operating or intrinsic valuation inputs changed in this review.</t>
  </si>
  <si>
    <t>2026-09-29</t>
  </si>
  <si>
    <t>September 29: investigated the 5.43% decline with METC/HCC weakness. Company filing/transcript and web discovery did not establish a new quantified issuer catalyst. Preserve $150/ton normalized unpriced met realization, 13.6Mt met shipments, $105/ton cash cost and 11% FCF yield. DTA throughput/replacement/insurance, soft market and below-$400M liquidity monitoring remain open; daily price alone does not reset normalized FCF.</t>
  </si>
  <si>
    <t>September 14 Form SD exhibit reports 2025 resource payments, including $40.252145M of payroll-related/pension/reclamation amounts; this is historical disclosure, not new 2026 debt. Preserve normalized FCF valuation and outstanding peer/commodity checks.</t>
  </si>
  <si>
    <t>2026-09-14</t>
  </si>
  <si>
    <t>September 14 Modeledge reference AMR share price $197.85 retrieved after the regular U.S. close. Quote updates affect market-relative outputs; forecast changes, if any, are separately identified.</t>
  </si>
  <si>
    <t>Definitive Q2 2026 release reported net loss of $12.3M, adjusted EBITDA of $25.6M, operating cash flow of $39.9M, capex of $45.1M, and 3.5M tons sold.</t>
  </si>
  <si>
    <t>https://www.sec.gov/Archives/edgar/data/1704715/000170471526000030/pressrelease6302026.htm</t>
  </si>
  <si>
    <t>2026-08-12</t>
  </si>
  <si>
    <t>Revised 2026 guidance: metallurgical shipments 13.2-14.0 Mt, thermal shipments 1.0-1.4 Mt, met cash costs $103-$107 per ton, capex $148M-$168M, and affiliate contributions $35M-$45M.</t>
  </si>
  <si>
    <t>July 30 commitments covered 9.5 Mt of met coal at $128.17 per ton and 1.3 Mt of thermal coal at $75.94 per ton.</t>
  </si>
  <si>
    <t>June cash plus short-term investments less debt equaled about $327.1M; July 31 shares outstanding were 12.679045M.</t>
  </si>
  <si>
    <t>Form 10-Q balance sheet shows June 30 cash of $307.6M, short-term investments of $30.9M, and total long-term debt including current portion of $11.4M, consistent with the net cash input.</t>
  </si>
  <si>
    <t>https://www.sec.gov/Archives/edgar/data/1704715/000170471526000031/amr-20260630.htm</t>
  </si>
  <si>
    <t>DTA storm damage reduced terminal efficiency and contributed to the shipment-guidance cut; the company is using alternative East Coast capacity while replacement and insurance clarity develops.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</si>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</sst>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quot;$&quot;0.00"/>
    <numFmt numFmtId="165" formatCode="0.0%"/>
    <numFmt numFmtId="166"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0" fontId="3" fillId="0" borderId="0" xfId="0" applyFon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1.2</v>
      </c>
    </row>
    <row r="7">
      <c r="A7" s="4" t="s">
        <v>5</v>
      </c>
      <c r="B7">
        <v>158</v>
      </c>
    </row>
    <row r="8">
      <c r="A8" s="4" t="s">
        <v>6</v>
      </c>
      <c r="B8">
        <v>0.025</v>
      </c>
    </row>
    <row r="9">
      <c r="A9" s="4" t="s">
        <v>7</v>
      </c>
      <c r="B9" s="5">
        <v>163.6</v>
      </c>
    </row>
    <row r="10">
      <c r="A10" s="4" t="s">
        <v>8</v>
      </c>
      <c r="B10">
        <v>40</v>
      </c>
    </row>
    <row r="11">
      <c r="A11" s="4" t="s">
        <v>9</v>
      </c>
      <c r="B11">
        <v>28</v>
      </c>
    </row>
    <row r="12">
      <c r="A12" s="4" t="s">
        <v>10</v>
      </c>
      <c r="B12">
        <v>105</v>
      </c>
    </row>
    <row r="13">
      <c r="A13" s="4" t="s">
        <v>11</v>
      </c>
      <c r="B13">
        <v>13.6</v>
      </c>
    </row>
    <row r="14">
      <c r="A14" s="4" t="s">
        <v>12</v>
      </c>
      <c r="B14">
        <v>4</v>
      </c>
    </row>
    <row r="15">
      <c r="A15" s="4" t="s">
        <v>13</v>
      </c>
      <c r="B15">
        <v>56</v>
      </c>
    </row>
    <row r="16">
      <c r="A16" s="4" t="s">
        <v>14</v>
      </c>
      <c r="B16">
        <v>0.11</v>
      </c>
    </row>
    <row r="17">
      <c r="A17" s="4" t="s">
        <v>15</v>
      </c>
      <c r="B17">
        <v>150</v>
      </c>
    </row>
    <row r="18">
      <c r="A18" s="3" t="s">
        <v>16</v>
      </c>
    </row>
    <row r="19">
      <c r="A19" s="4" t="s">
        <v>17</v>
      </c>
      <c r="B19">
        <v>128.17</v>
      </c>
    </row>
    <row r="20">
      <c r="A20" s="4" t="s">
        <v>18</v>
      </c>
      <c r="B20">
        <v>9.5</v>
      </c>
    </row>
    <row r="21">
      <c r="A21" s="4" t="s">
        <v>19</v>
      </c>
      <c r="B21">
        <v>327.081</v>
      </c>
    </row>
    <row r="22">
      <c r="A22" s="4" t="s">
        <v>20</v>
      </c>
      <c r="B22">
        <v>12.667855</v>
      </c>
    </row>
    <row r="23">
      <c r="A23" s="4" t="s">
        <v>21</v>
      </c>
      <c r="B23">
        <v>75.94</v>
      </c>
    </row>
    <row r="24">
      <c r="A24" s="3" t="s">
        <v>22</v>
      </c>
    </row>
    <row r="25">
      <c r="A25" s="4" t="s">
        <v>23</v>
      </c>
      <c r="B25" t="str">
        <f>(Model!$B$20*Model!$B$19)</f>
      </c>
    </row>
    <row r="26">
      <c r="A26" s="4" t="s">
        <v>24</v>
      </c>
      <c r="B26" t="str">
        <f>(Model!$B$6*Model!$B$23)</f>
      </c>
    </row>
    <row r="27">
      <c r="A27" s="4" t="s">
        <v>25</v>
      </c>
      <c r="B27" t="str">
        <f>(Model!$B$13+Model!$B$6)</f>
      </c>
    </row>
    <row r="28">
      <c r="A28" s="4" t="s">
        <v>26</v>
      </c>
      <c r="B28" t="str">
        <f>(Model!$B$13-Model!$B$20)</f>
      </c>
    </row>
    <row r="29">
      <c r="A29" s="4" t="s">
        <v>27</v>
      </c>
      <c r="B29" t="str">
        <f>(Model!$B$27*Model!$B$12)</f>
      </c>
    </row>
    <row r="30">
      <c r="A30" s="4" t="s">
        <v>28</v>
      </c>
      <c r="B30" t="str">
        <f>(Model!$B$28*Model!$B$17)</f>
      </c>
    </row>
    <row r="31">
      <c r="A31" s="4" t="s">
        <v>29</v>
      </c>
      <c r="B31" t="str">
        <f>((Model!$B$25+Model!$B$30)+Model!$B$26)</f>
      </c>
    </row>
    <row r="32">
      <c r="A32" s="4" t="s">
        <v>30</v>
      </c>
      <c r="B32" t="str">
        <f>(Model!$B$31-Model!$B$29)</f>
      </c>
    </row>
    <row r="33">
      <c r="A33" s="4" t="s">
        <v>31</v>
      </c>
      <c r="B33" t="str">
        <f>(((Model!$B$32-Model!$B$15)-Model!$B$11)+Model!$B$14)</f>
      </c>
    </row>
    <row r="34">
      <c r="A34" s="4" t="s">
        <v>32</v>
      </c>
      <c r="B34" t="str">
        <f>IF(IF(Model!$B$33&gt;0,1,0)&lt;&gt;0,(Model!$B$33*Model!$B$8),0)</f>
      </c>
    </row>
    <row r="35">
      <c r="A35" s="4" t="s">
        <v>33</v>
      </c>
      <c r="B35" t="str">
        <f>(((Model!$B$33-Model!$B$34)-Model!$B$7)-Model!$B$10)</f>
      </c>
    </row>
    <row r="36">
      <c r="A36" s="4" t="s">
        <v>34</v>
      </c>
      <c r="B36" t="str">
        <f>((Model!$B$35/Model!$B$16)+Model!$B$21)</f>
      </c>
    </row>
    <row r="37">
      <c r="A37" s="4" t="s">
        <v>35</v>
      </c>
      <c r="B37" t="str">
        <f>(Model!$B$36/Model!$B$22)</f>
      </c>
    </row>
    <row r="38">
      <c r="A38" s="4" t="s">
        <v>36</v>
      </c>
      <c r="B38" t="str">
        <f>((Model!$B$37/Model!$B$9)-1)</f>
      </c>
    </row>
    <row r="39">
      <c r="A39" s="3" t="s">
        <v>37</v>
      </c>
    </row>
    <row r="40">
      <c r="A40" s="6" t="s">
        <v>38</v>
      </c>
      <c r="B40" s="5" t="str">
        <f>Model!$B$37</f>
      </c>
    </row>
    <row r="41">
      <c r="A41" s="4" t="s">
        <v>39</v>
      </c>
      <c r="B41" s="7" t="str">
        <f>Model!$B$38</f>
      </c>
    </row>
    <row r="42">
      <c r="A42" s="4" t="s">
        <v>40</v>
      </c>
      <c r="B42" s="8" t="str">
        <f>Model!$B$35</f>
      </c>
    </row>
    <row r="43">
      <c r="A43" s="4" t="s">
        <v>41</v>
      </c>
      <c r="B43" s="8" t="str">
        <f>Model!$B$36</f>
      </c>
    </row>
    <row r="44">
      <c r="A44" s="4" t="s">
        <v>42</v>
      </c>
      <c r="B44" s="5" t="str">
        <f>((Model!$B$25+Model!$B$30)/Model!$B$13)</f>
      </c>
    </row>
    <row r="46">
      <c r="A46" s="3" t="s">
        <v>43</v>
      </c>
    </row>
    <row r="47">
      <c r="A47" s="4" t="s">
        <v>44</v>
      </c>
      <c r="B47" t="s">
        <v>45</v>
      </c>
    </row>
    <row r="48">
      <c r="A48" s="4" t="s">
        <v>46</v>
      </c>
      <c r="B48" t="s">
        <v>47</v>
      </c>
    </row>
    <row r="49">
      <c r="A49" s="4" t="s">
        <v>48</v>
      </c>
      <c r="B49" t="s">
        <v>49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50</v>
      </c>
      <c r="B1" s="3" t="s">
        <v>51</v>
      </c>
      <c r="C1" s="3" t="s">
        <v>52</v>
      </c>
    </row>
    <row r="2">
      <c r="A2" t="s">
        <v>53</v>
      </c>
      <c r="B2" t="s">
        <v>54</v>
      </c>
      <c r="C2" t="s">
        <v>55</v>
      </c>
    </row>
    <row r="3">
      <c r="A3" t="s">
        <v>56</v>
      </c>
      <c r="B3" t="s">
        <v>57</v>
      </c>
      <c r="C3" t="s">
        <v>55</v>
      </c>
    </row>
    <row r="4">
      <c r="A4" t="s">
        <v>58</v>
      </c>
      <c r="B4" t="s">
        <v>57</v>
      </c>
      <c r="C4" t="s">
        <v>59</v>
      </c>
    </row>
    <row r="5">
      <c r="A5" t="s">
        <v>60</v>
      </c>
      <c r="B5" t="s">
        <v>57</v>
      </c>
      <c r="C5" t="s">
        <v>59</v>
      </c>
    </row>
    <row r="6">
      <c r="A6" t="s">
        <v>61</v>
      </c>
      <c r="B6" t="s">
        <v>57</v>
      </c>
      <c r="C6" t="s">
        <v>62</v>
      </c>
    </row>
    <row r="7">
      <c r="A7" t="s">
        <v>63</v>
      </c>
      <c r="B7" t="s">
        <v>57</v>
      </c>
      <c r="C7" t="s">
        <v>62</v>
      </c>
    </row>
    <row r="8">
      <c r="A8" t="s">
        <v>64</v>
      </c>
      <c r="B8" t="s">
        <v>65</v>
      </c>
      <c r="C8" t="s">
        <v>66</v>
      </c>
    </row>
    <row r="9">
      <c r="A9" t="s">
        <v>67</v>
      </c>
      <c r="B9" t="s">
        <v>65</v>
      </c>
      <c r="C9" t="s">
        <v>66</v>
      </c>
    </row>
    <row r="10">
      <c r="A10" t="s">
        <v>68</v>
      </c>
      <c r="B10" t="s">
        <v>65</v>
      </c>
      <c r="C10" t="s">
        <v>66</v>
      </c>
    </row>
    <row r="11">
      <c r="A11" t="s">
        <v>69</v>
      </c>
      <c r="B11" t="s">
        <v>65</v>
      </c>
      <c r="C11" t="s">
        <v>66</v>
      </c>
    </row>
    <row r="12">
      <c r="A12" t="s">
        <v>70</v>
      </c>
      <c r="B12" t="s">
        <v>71</v>
      </c>
      <c r="C12" t="s">
        <v>66</v>
      </c>
    </row>
    <row r="13">
      <c r="A13" t="s">
        <v>72</v>
      </c>
      <c r="B13" t="s">
        <v>65</v>
      </c>
      <c r="C13" t="s">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