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cf">Model!$B$19</definedName>
    <definedName name="capex">Model!$B$7</definedName>
    <definedName name="gross_margin_actual">Model!$B$9</definedName>
    <definedName name="net_cash">Model!$B$10</definedName>
    <definedName name="price">Model!$B$13</definedName>
    <definedName name="fcf_margin">Model!$B$23</definedName>
    <definedName name="reported_fcf_margin">Model!$B$26</definedName>
    <definedName name="market_oe_mult">Model!$B$29</definedName>
    <definedName name="shares">Model!$B$16</definedName>
    <definedName name="market_cap">Model!$B$20</definedName>
    <definedName name="owner_earnings">Model!$B$24</definedName>
    <definedName name="market_ev">Model!$B$25</definedName>
    <definedName name="equity_value">Model!$B$30</definedName>
    <definedName name="value_per_share">Model!$B$32</definedName>
    <definedName name="cash_per_share">Model!$B$18</definedName>
    <definedName name="nrr">Model!$B$11</definedName>
    <definedName name="ocf">Model!$B$12</definedName>
    <definedName name="revenue">Model!$B$14</definedName>
    <definedName name="sbc">Model!$B$15</definedName>
    <definedName name="ev">Model!$B$27</definedName>
    <definedName name="owner_margin">Model!$B$28</definedName>
    <definedName name="operating_value_per_share">Model!$B$31</definedName>
    <definedName name="cap_software">Model!$B$6</definedName>
    <definedName name="earnings_multiple">Model!$B$8</definedName>
    <definedName name="reported_fcf">Model!$B$21</definedName>
    <definedName name="sbc_pct">Model!$B$22</definedName>
    <definedName name="upside_calc">Model!$B$33</definedName>
  </definedNames>
  <calcPr calcId="122211" fullCalcOnLoad="true"/>
</workbook>
</file>

<file path=xl/sharedStrings.xml><?xml version="1.0" encoding="utf-8"?>
<sst xmlns="http://schemas.openxmlformats.org/spreadsheetml/2006/main" count="62" uniqueCount="62">
  <si>
    <t>HubSpot - earnings basis (NRR gate failure), owner FCF net of capitalized software</t>
  </si>
  <si>
    <t>As of 2026-07-21  ·  Currency: USD  ·  https://modeledge.ai/model/fm_6a286ed5685d0391011728daaba9218b</t>
  </si>
  <si>
    <t>FY2025</t>
  </si>
  <si>
    <t>Inputs</t>
  </si>
  <si>
    <t>Capitalized software development (cash)</t>
  </si>
  <si>
    <t>Purchases of property and equipment</t>
  </si>
  <si>
    <t>Multiple of owner earnings (gate-failure basis)</t>
  </si>
  <si>
    <t>GAAP gross margin</t>
  </si>
  <si>
    <t>Cash and investments, no debt outstanding</t>
  </si>
  <si>
    <t>Net revenue retention (disclosed FY2025)</t>
  </si>
  <si>
    <t>Cash from operations</t>
  </si>
  <si>
    <t>Market price</t>
  </si>
  <si>
    <t>FY2025 revenue</t>
  </si>
  <si>
    <t>Stock-based compensation</t>
  </si>
  <si>
    <t>Diluted shares</t>
  </si>
  <si>
    <t>Calculations</t>
  </si>
  <si>
    <t>cash_per_share</t>
  </si>
  <si>
    <t>fcf</t>
  </si>
  <si>
    <t>market_cap</t>
  </si>
  <si>
    <t>reported_fcf</t>
  </si>
  <si>
    <t>sbc_pct</t>
  </si>
  <si>
    <t>fcf_margin</t>
  </si>
  <si>
    <t>owner_earnings</t>
  </si>
  <si>
    <t>market_ev</t>
  </si>
  <si>
    <t>reported_fcf_margin</t>
  </si>
  <si>
    <t>ev</t>
  </si>
  <si>
    <t>owner_margin</t>
  </si>
  <si>
    <t>market_oe_mult</t>
  </si>
  <si>
    <t>equity_value</t>
  </si>
  <si>
    <t>operating_value_per_share</t>
  </si>
  <si>
    <t>value_per_share</t>
  </si>
  <si>
    <t>upside_calc</t>
  </si>
  <si>
    <t>Outputs</t>
  </si>
  <si>
    <t>Fair value per share</t>
  </si>
  <si>
    <t>Upside to market</t>
  </si>
  <si>
    <t>Net cash per share</t>
  </si>
  <si>
    <t>Owner earnings margin</t>
  </si>
  <si>
    <t>Owner earnings bridge ($M)</t>
  </si>
  <si>
    <t>less capex</t>
  </si>
  <si>
    <t>less capitalized software</t>
  </si>
  <si>
    <t>= True free cash flow</t>
  </si>
  <si>
    <t>memo - FCF as commonly reported</t>
  </si>
  <si>
    <t>less stock compensation</t>
  </si>
  <si>
    <t>= Owner earnings</t>
  </si>
  <si>
    <t>Owner margin</t>
  </si>
  <si>
    <t>Multiple applied</t>
  </si>
  <si>
    <t>= Enterprise value</t>
  </si>
  <si>
    <t>plus net cash</t>
  </si>
  <si>
    <t>= Equity value</t>
  </si>
  <si>
    <t>Scenarios (reference)</t>
  </si>
  <si>
    <t>base</t>
  </si>
  <si>
    <t/>
  </si>
  <si>
    <t>bear</t>
  </si>
  <si>
    <t>cap_software = 155, earnings_multiple = 9, sbc = 565</t>
  </si>
  <si>
    <t>bull</t>
  </si>
  <si>
    <t>cap_software = 105, earnings_multiple = 20, ocf = 800, sbc = 490</t>
  </si>
  <si>
    <t>Claim</t>
  </si>
  <si>
    <t>URL</t>
  </si>
  <si>
    <t>Accessed</t>
  </si>
  <si>
    <t>https://www.sec.gov/Archives/edgar/data/1404655/000119312526046646/</t>
  </si>
  <si>
    <t>https://www.sec.gov/Archives/edgar/data/1404655/000119312526212122/</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</si>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</sst>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
    <numFmt numFmtId="167" formatCode="0.0"/>
  </numFmts>
  <fonts count="6">
    <font>
      <name val="Calibri"/>
      <family val="2"/>
      <color theme="1"/>
      <sz val="11"/>
    </font>
    <font>
      <family val="2"/>
      <b val="1"/>
      <color/>
      <sz val="14"/>
    </font>
    <font>
      <family val="2"/>
      <color rgb="FF808080"/>
      <sz val="10"/>
    </font>
    <font>
      <family val="2"/>
      <b val="1"/>
      <color/>
      <sz val="10"/>
    </font>
    <font>
      <family val="2"/>
      <b val="1"/>
      <color/>
    </font>
    <font>
      <family val="2"/>
      <color/>
      <sz val="11"/>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0" borderId="1" xfId="0" applyFont="true" applyBorder="true" applyAlignment="true">
      <alignment horizontal="right"/>
    </xf>
    <xf numFmtId="0" fontId="4" fillId="2" borderId="0" xfId="0" applyFont="true" applyFill="true" applyAlignment="false">
      <alignment/>
    </xf>
    <xf numFmtId="0" fontId="5"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2" min="2" width="13"/>
  </cols>
  <sheetData>
    <row r="1">
      <c r="A1" s="1" t="s">
        <v>0</v>
      </c>
    </row>
    <row r="2">
      <c r="A2" s="2" t="s">
        <v>1</v>
      </c>
    </row>
    <row r="4">
      <c r="B4" s="3" t="s">
        <v>2</v>
      </c>
    </row>
    <row r="5">
      <c r="A5" s="4" t="s">
        <v>3</v>
      </c>
    </row>
    <row r="6">
      <c r="A6" s="5" t="s">
        <v>4</v>
      </c>
      <c r="B6">
        <v>130.624</v>
      </c>
    </row>
    <row r="7">
      <c r="A7" s="5" t="s">
        <v>5</v>
      </c>
      <c r="B7">
        <v>53.165</v>
      </c>
    </row>
    <row r="8">
      <c r="A8" s="5" t="s">
        <v>6</v>
      </c>
      <c r="B8">
        <v>14</v>
      </c>
    </row>
    <row r="9">
      <c r="A9" s="5" t="s">
        <v>7</v>
      </c>
      <c r="B9" s="6">
        <v>0.8376</v>
      </c>
    </row>
    <row r="10">
      <c r="A10" s="5" t="s">
        <v>8</v>
      </c>
      <c r="B10">
        <v>1840.456</v>
      </c>
    </row>
    <row r="11">
      <c r="A11" s="5" t="s">
        <v>9</v>
      </c>
      <c r="B11" s="6">
        <v>1.035</v>
      </c>
    </row>
    <row r="12">
      <c r="A12" s="5" t="s">
        <v>10</v>
      </c>
      <c r="B12">
        <v>760.717</v>
      </c>
    </row>
    <row r="13">
      <c r="A13" s="5" t="s">
        <v>11</v>
      </c>
      <c r="B13" s="7">
        <v>218.83</v>
      </c>
    </row>
    <row r="14">
      <c r="A14" s="5" t="s">
        <v>12</v>
      </c>
      <c r="B14">
        <v>3131.266</v>
      </c>
    </row>
    <row r="15">
      <c r="A15" s="5" t="s">
        <v>13</v>
      </c>
      <c r="B15">
        <v>528.153</v>
      </c>
    </row>
    <row r="16">
      <c r="A16" s="5" t="s">
        <v>14</v>
      </c>
      <c r="B16">
        <v>53.194</v>
      </c>
    </row>
    <row r="17">
      <c r="A17" s="4" t="s">
        <v>15</v>
      </c>
    </row>
    <row r="18">
      <c r="A18" s="5" t="s">
        <v>16</v>
      </c>
      <c r="B18" t="str">
        <f>(Model!$B$10/Model!$B$16)</f>
      </c>
    </row>
    <row r="19">
      <c r="A19" s="5" t="s">
        <v>17</v>
      </c>
      <c r="B19" t="str">
        <f>((Model!$B$12-Model!$B$7)-Model!$B$6)</f>
      </c>
    </row>
    <row r="20">
      <c r="A20" s="5" t="s">
        <v>18</v>
      </c>
      <c r="B20" t="str">
        <f>(Model!$B$13*Model!$B$16)</f>
      </c>
    </row>
    <row r="21">
      <c r="A21" s="5" t="s">
        <v>19</v>
      </c>
      <c r="B21" t="str">
        <f>(Model!$B$12-Model!$B$7)</f>
      </c>
    </row>
    <row r="22">
      <c r="A22" s="5" t="s">
        <v>20</v>
      </c>
      <c r="B22" t="str">
        <f>(Model!$B$15/Model!$B$14)</f>
      </c>
    </row>
    <row r="23">
      <c r="A23" s="5" t="s">
        <v>21</v>
      </c>
      <c r="B23" t="str">
        <f>(Model!$B$19/Model!$B$14)</f>
      </c>
    </row>
    <row r="24">
      <c r="A24" s="5" t="s">
        <v>22</v>
      </c>
      <c r="B24" t="str">
        <f>(Model!$B$19-Model!$B$15)</f>
      </c>
    </row>
    <row r="25">
      <c r="A25" s="5" t="s">
        <v>23</v>
      </c>
      <c r="B25" t="str">
        <f>(Model!$B$20-Model!$B$10)</f>
      </c>
    </row>
    <row r="26">
      <c r="A26" s="5" t="s">
        <v>24</v>
      </c>
      <c r="B26" t="str">
        <f>(Model!$B$21/Model!$B$14)</f>
      </c>
    </row>
    <row r="27">
      <c r="A27" s="5" t="s">
        <v>25</v>
      </c>
      <c r="B27" t="str">
        <f>(Model!$B$8*Model!$B$24)</f>
      </c>
    </row>
    <row r="28">
      <c r="A28" s="5" t="s">
        <v>26</v>
      </c>
      <c r="B28" t="str">
        <f>(Model!$B$24/Model!$B$14)</f>
      </c>
    </row>
    <row r="29">
      <c r="A29" s="5" t="s">
        <v>27</v>
      </c>
      <c r="B29" t="str">
        <f>(Model!$B$25/Model!$B$24)</f>
      </c>
    </row>
    <row r="30">
      <c r="A30" s="5" t="s">
        <v>28</v>
      </c>
      <c r="B30" t="str">
        <f>(Model!$B$27+Model!$B$10)</f>
      </c>
    </row>
    <row r="31">
      <c r="A31" s="5" t="s">
        <v>29</v>
      </c>
      <c r="B31" t="str">
        <f>(Model!$B$27/Model!$B$16)</f>
      </c>
    </row>
    <row r="32">
      <c r="A32" s="5" t="s">
        <v>30</v>
      </c>
      <c r="B32" t="str">
        <f>(Model!$B$30/Model!$B$16)</f>
      </c>
    </row>
    <row r="33">
      <c r="A33" s="5" t="s">
        <v>31</v>
      </c>
      <c r="B33" t="str">
        <f>((Model!$B$32/Model!$B$13)-1)</f>
      </c>
    </row>
    <row r="34">
      <c r="A34" s="4" t="s">
        <v>32</v>
      </c>
    </row>
    <row r="35">
      <c r="A35" s="5" t="s">
        <v>33</v>
      </c>
      <c r="B35" s="7" t="str">
        <f>Model!$B$32</f>
      </c>
    </row>
    <row r="36">
      <c r="A36" s="5" t="s">
        <v>34</v>
      </c>
      <c r="B36" s="6" t="str">
        <f>Model!$B$33</f>
      </c>
    </row>
    <row r="37">
      <c r="A37" s="5" t="s">
        <v>35</v>
      </c>
      <c r="B37" s="7" t="str">
        <f>Model!$B$18</f>
      </c>
    </row>
    <row r="38">
      <c r="A38" s="5" t="s">
        <v>36</v>
      </c>
      <c r="B38" s="6" t="str">
        <f>Model!$B$28</f>
      </c>
    </row>
    <row r="40">
      <c r="A40" s="4" t="s">
        <v>37</v>
      </c>
    </row>
    <row r="41">
      <c r="B41" s="3" t="s">
        <v>2</v>
      </c>
    </row>
    <row r="42">
      <c r="A42" s="5" t="s">
        <v>10</v>
      </c>
      <c r="B42" s="8" t="str">
        <f>Model!$B$12</f>
      </c>
    </row>
    <row r="43">
      <c r="A43" s="5" t="s">
        <v>38</v>
      </c>
      <c r="B43" s="8" t="str">
        <f>Model!$B$7</f>
      </c>
    </row>
    <row r="44">
      <c r="A44" s="5" t="s">
        <v>39</v>
      </c>
      <c r="B44" s="8" t="str">
        <f>Model!$B$6</f>
      </c>
    </row>
    <row r="45">
      <c r="A45" s="5" t="s">
        <v>40</v>
      </c>
      <c r="B45" s="8" t="str">
        <f>Model!$B$19</f>
      </c>
    </row>
    <row r="46">
      <c r="A46" s="5" t="s">
        <v>41</v>
      </c>
      <c r="B46" s="8" t="str">
        <f>Model!$B$21</f>
      </c>
    </row>
    <row r="47">
      <c r="A47" s="5" t="s">
        <v>42</v>
      </c>
      <c r="B47" s="8" t="str">
        <f>Model!$B$15</f>
      </c>
    </row>
    <row r="48">
      <c r="A48" s="5" t="s">
        <v>43</v>
      </c>
      <c r="B48" s="8" t="str">
        <f>Model!$B$24</f>
      </c>
    </row>
    <row r="49">
      <c r="A49" s="5" t="s">
        <v>44</v>
      </c>
      <c r="B49" s="6" t="str">
        <f>Model!$B$28</f>
      </c>
    </row>
    <row r="50">
      <c r="A50" s="5" t="s">
        <v>45</v>
      </c>
      <c r="B50" s="9" t="str">
        <f>Model!$B$8</f>
      </c>
    </row>
    <row r="51">
      <c r="A51" s="5" t="s">
        <v>46</v>
      </c>
      <c r="B51" s="8" t="str">
        <f>Model!$B$27</f>
      </c>
    </row>
    <row r="52">
      <c r="A52" s="5" t="s">
        <v>47</v>
      </c>
      <c r="B52" s="8" t="str">
        <f>Model!$B$10</f>
      </c>
    </row>
    <row r="53">
      <c r="A53" s="5" t="s">
        <v>48</v>
      </c>
      <c r="B53" s="8" t="str">
        <f>Model!$B$30</f>
      </c>
    </row>
    <row r="55">
      <c r="A55" s="4" t="s">
        <v>49</v>
      </c>
    </row>
    <row r="56">
      <c r="A56" s="5" t="s">
        <v>50</v>
      </c>
      <c r="B56" t="s">
        <v>51</v>
      </c>
    </row>
    <row r="57">
      <c r="A57" s="5" t="s">
        <v>52</v>
      </c>
      <c r="B57" t="s">
        <v>53</v>
      </c>
    </row>
    <row r="58">
      <c r="A58" s="5" t="s">
        <v>54</v>
      </c>
      <c r="B58" t="s">
        <v>55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61</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4" t="s">
        <v>56</v>
      </c>
      <c r="B1" s="4" t="s">
        <v>57</v>
      </c>
      <c r="C1" s="4" t="s">
        <v>58</v>
      </c>
    </row>
    <row r="2">
      <c r="A2" t="s">
        <v>51</v>
      </c>
      <c r="B2" t="s">
        <v>59</v>
      </c>
      <c r="C2" t="s">
        <v>51</v>
      </c>
    </row>
    <row r="3">
      <c r="A3" t="s">
        <v>51</v>
      </c>
      <c r="B3" t="s">
        <v>60</v>
      </c>
      <c r="C3" t="s">
        <v>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