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current_price">Model!$B$6</definedName>
    <definedName name="fy_2023_adjusted_ebitda_m">Model!$B$12</definedName>
    <definedName name="fy_2025_adjusted_ebitda_m">Model!$B$13</definedName>
    <definedName name="net_debt_m">Model!$B$16</definedName>
    <definedName name="q2_2026_adjusted_ebitda_m">Model!$B$18</definedName>
    <definedName name="q2_2026_net_debt_to_capitalization_ex_special_items_pct">Model!$B$20</definedName>
    <definedName name="q2_2026_throughput_kbd">Model!$B$22</definedName>
    <definedName name="enterprise_value_m">Model!$B$30</definedName>
    <definedName name="target_ev_ebitda">Model!$B$8</definedName>
    <definedName name="h1_2026_adjusted_ebitda_m">Model!$B$14</definedName>
    <definedName name="martinez_insurance_recoveries_received_m">Model!$B$15</definedName>
    <definedName name="q1_2026_adjusted_ebitda_m">Model!$B$17</definedName>
    <definedName name="q2_2026_gross_refining_margin_ex_special_items_per_bbl">Model!$B$19</definedName>
    <definedName name="q2_2026_west_coast_throughput_kbd">Model!$B$23</definedName>
    <definedName name="current_enterprise_value_m">Model!$B$31</definedName>
    <definedName name="equity_value_m">Model!$B$32</definedName>
    <definedName name="normalized_ebitda_m">Model!$B$7</definedName>
    <definedName name="diluted_shares_m">Model!$B$11</definedName>
    <definedName name="q2_2026_net_debt_to_capitalization_pct">Model!$B$21</definedName>
    <definedName name="q3_2026_throughput_guidance_low_kbd">Model!$B$25</definedName>
    <definedName name="revised_2026_capex_guidance_midpoint_m">Model!$B$26</definedName>
    <definedName name="total_debt_m">Model!$B$27</definedName>
    <definedName name="current_market_cap_m">Model!$B$29</definedName>
    <definedName name="fair_value">Model!$B$34</definedName>
    <definedName name="cash_m">Model!$B$10</definedName>
    <definedName name="q3_2026_throughput_guidance_high_kbd">Model!$B$24</definedName>
    <definedName name="current_ev_ebitda">Model!$B$33</definedName>
    <definedName name="upside">Model!$B$35</definedName>
  </definedNames>
  <calcPr calcId="122211" fullCalcOnLoad="true"/>
</workbook>
</file>

<file path=xl/sharedStrings.xml><?xml version="1.0" encoding="utf-8"?>
<sst xmlns="http://schemas.openxmlformats.org/spreadsheetml/2006/main" count="62" uniqueCount="62">
  <si>
    <t>PBF Energy normalized EV/EBITDA valuation</t>
  </si>
  <si>
    <t xml:space="preserve">PBF Energy valuation using normalized EV/EBITDA. The model values the refining business on a mid-cycle adjusted EBITDA assumption rather than annualizing the latest quarter, because Q2 2026 benefited from unusually strong refining margins, Martinez insurance recoveries, and working-capital reversal. Fair value equals normalized EBITDA times the target EV/EBITDA multiple, less net debt, divided by fully-converted diluted shares.
</t>
  </si>
  <si>
    <t>As of 2026-08-04  ·  Currency: USD  ·  https://modeledge.ai/model/fm_6ee9275bf755f5561e350a62067743bf</t>
  </si>
  <si>
    <t>Inputs</t>
  </si>
  <si>
    <t>Current share price</t>
  </si>
  <si>
    <t>Normalized adjusted EBITDA</t>
  </si>
  <si>
    <t>Target EV/EBITDA multiple</t>
  </si>
  <si>
    <t>Constants</t>
  </si>
  <si>
    <t>cash_m</t>
  </si>
  <si>
    <t>diluted_shares_m</t>
  </si>
  <si>
    <t>fy_2023_adjusted_ebitda_m</t>
  </si>
  <si>
    <t>fy_2025_adjusted_ebitda_m</t>
  </si>
  <si>
    <t>h1_2026_adjusted_ebitda_m</t>
  </si>
  <si>
    <t>martinez_insurance_recoveries_received_m</t>
  </si>
  <si>
    <t>net_debt_m</t>
  </si>
  <si>
    <t>q1_2026_adjusted_ebitda_m</t>
  </si>
  <si>
    <t>q2_2026_adjusted_ebitda_m</t>
  </si>
  <si>
    <t>q2_2026_gross_refining_margin_ex_special_items_per_bbl</t>
  </si>
  <si>
    <t>q2_2026_net_debt_to_capitalization_ex_special_items_pct</t>
  </si>
  <si>
    <t>q2_2026_net_debt_to_capitalization_pct</t>
  </si>
  <si>
    <t>q2_2026_throughput_kbd</t>
  </si>
  <si>
    <t>q2_2026_west_coast_throughput_kbd</t>
  </si>
  <si>
    <t>q3_2026_throughput_guidance_high_kbd</t>
  </si>
  <si>
    <t>q3_2026_throughput_guidance_low_kbd</t>
  </si>
  <si>
    <t>revised_2026_capex_guidance_midpoint_m</t>
  </si>
  <si>
    <t>total_debt_m</t>
  </si>
  <si>
    <t>Calculations</t>
  </si>
  <si>
    <t>current_market_cap_m</t>
  </si>
  <si>
    <t>enterprise_value_m</t>
  </si>
  <si>
    <t>current_enterprise_value_m</t>
  </si>
  <si>
    <t>equity_value_m</t>
  </si>
  <si>
    <t>current_ev_ebitda</t>
  </si>
  <si>
    <t>fair_value</t>
  </si>
  <si>
    <t>upside</t>
  </si>
  <si>
    <t>Outputs</t>
  </si>
  <si>
    <t>Fair value</t>
  </si>
  <si>
    <t>Upside/downside</t>
  </si>
  <si>
    <t>Enterprise value ($M)</t>
  </si>
  <si>
    <t>Equity value ($M)</t>
  </si>
  <si>
    <t>Current EV / normalized EBITDA</t>
  </si>
  <si>
    <t>Scenarios (reference)</t>
  </si>
  <si>
    <t>base</t>
  </si>
  <si>
    <t/>
  </si>
  <si>
    <t>bear</t>
  </si>
  <si>
    <t>normalized_ebitda_m = 1500, target_ev_ebitda = 4</t>
  </si>
  <si>
    <t>bull</t>
  </si>
  <si>
    <t>normalized_ebitda_m = 3000, target_ev_ebitda = 5.25</t>
  </si>
  <si>
    <t>Claim</t>
  </si>
  <si>
    <t>URL</t>
  </si>
  <si>
    <t>Accessed</t>
  </si>
  <si>
    <t>PBF reported Q2 2026 adjusted EBITDA of $1,239.9M and H1 2026 adjusted EBITDA of $1,308.6M.</t>
  </si>
  <si>
    <t>https://modeledge.ai/company/-/filing/8-K/153450426000029/</t>
  </si>
  <si>
    <t>2026-08-04</t>
  </si>
  <si>
    <t>PBF's June 30, 2026 balance sheet showed cash of $894.1M, total debt of $1,749.1M, net debt of $855.0M, and net-debt-to-capitalization of 12%.</t>
  </si>
  <si>
    <t>https://modeledge.ai/company/-/filing/10-Q/153450426000030/</t>
  </si>
  <si>
    <t>PBF reported 121.1M fully-converted diluted shares for Q2 2026.</t>
  </si>
  <si>
    <t>PBF said Martinez returned to full operations in May 2026, received a fifth $250M insurance installment, and had $1.25B of unallocated insurance reimbursements received to date.</t>
  </si>
  <si>
    <t>PBF reported Q2 2026 throughput of 887.3 thousand barrels per day, Q3 2026 throughput guidance of 900-960 thousand barrels per day, and Q2 gross refining margin excluding special items of $23.40 per barrel.</t>
  </si>
  <si>
    <t>On the Q2 2026 call, management said product inventories should be slow to rebuild, refining margins could stay favorable into 2027, Martinez was producing its full product slate, and another Martinez insurance payment similar to the fifth installment was expected.</t>
  </si>
  <si>
    <t>PBF's investor relations site listed second quarter 2026 results and the July 30, 2026 earnings event.</t>
  </si>
  <si>
    <t>https://investors.pbfenergy.com/financials/quarterly-results/default.aspx</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</si>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</sst>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quot;$&quot;0.00"/>
    <numFmt numFmtId="165" formatCode="0.0%"/>
    <numFmt numFmtId="166" formatCode="&quot;$&quot;#,##0"/>
    <numFmt numFmtId="167" formatCode="0.0"/>
  </numFmts>
  <fonts count="5">
    <font>
      <name val="Calibri"/>
      <family val="2"/>
      <color theme="1"/>
      <sz val="11"/>
    </font>
    <font>
      <family val="2"/>
      <b val="1"/>
      <color/>
      <sz val="14"/>
    </font>
    <font>
      <family val="2"/>
      <color rgb="FF808080"/>
      <sz val="10"/>
    </font>
    <font>
      <family val="2"/>
      <b val="1"/>
      <color/>
    </font>
    <font>
      <family val="2"/>
      <color/>
      <sz val="11"/>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0" fontId="3"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s>
  <sheetData>
    <row r="1">
      <c r="A1" s="1" t="s">
        <v>0</v>
      </c>
    </row>
    <row r="2">
      <c r="A2" t="s">
        <v>1</v>
      </c>
    </row>
    <row r="3">
      <c r="A3" s="2" t="s">
        <v>2</v>
      </c>
    </row>
    <row r="5">
      <c r="A5" s="3" t="s">
        <v>3</v>
      </c>
    </row>
    <row r="6">
      <c r="A6" s="4" t="s">
        <v>4</v>
      </c>
      <c r="B6">
        <v>66.46</v>
      </c>
    </row>
    <row r="7">
      <c r="A7" s="4" t="s">
        <v>5</v>
      </c>
      <c r="B7">
        <v>2100</v>
      </c>
    </row>
    <row r="8">
      <c r="A8" s="4" t="s">
        <v>6</v>
      </c>
      <c r="B8">
        <v>4.8</v>
      </c>
    </row>
    <row r="9">
      <c r="A9" s="3" t="s">
        <v>7</v>
      </c>
    </row>
    <row r="10">
      <c r="A10" s="4" t="s">
        <v>8</v>
      </c>
      <c r="B10">
        <v>894.1</v>
      </c>
    </row>
    <row r="11">
      <c r="A11" s="4" t="s">
        <v>9</v>
      </c>
      <c r="B11">
        <v>121.1</v>
      </c>
    </row>
    <row r="12">
      <c r="A12" s="4" t="s">
        <v>10</v>
      </c>
      <c r="B12">
        <v>2641.3</v>
      </c>
    </row>
    <row r="13">
      <c r="A13" s="4" t="s">
        <v>11</v>
      </c>
      <c r="B13">
        <v>205.5</v>
      </c>
    </row>
    <row r="14">
      <c r="A14" s="4" t="s">
        <v>12</v>
      </c>
      <c r="B14">
        <v>1308.6</v>
      </c>
    </row>
    <row r="15">
      <c r="A15" s="4" t="s">
        <v>13</v>
      </c>
      <c r="B15">
        <v>1250</v>
      </c>
    </row>
    <row r="16">
      <c r="A16" s="4" t="s">
        <v>14</v>
      </c>
      <c r="B16">
        <v>855</v>
      </c>
    </row>
    <row r="17">
      <c r="A17" s="4" t="s">
        <v>15</v>
      </c>
      <c r="B17">
        <v>68.7</v>
      </c>
    </row>
    <row r="18">
      <c r="A18" s="4" t="s">
        <v>16</v>
      </c>
      <c r="B18">
        <v>1239.9</v>
      </c>
    </row>
    <row r="19">
      <c r="A19" s="4" t="s">
        <v>17</v>
      </c>
      <c r="B19">
        <v>23.4</v>
      </c>
    </row>
    <row r="20">
      <c r="A20" s="4" t="s">
        <v>18</v>
      </c>
      <c r="B20">
        <v>15</v>
      </c>
    </row>
    <row r="21">
      <c r="A21" s="4" t="s">
        <v>19</v>
      </c>
      <c r="B21">
        <v>12</v>
      </c>
    </row>
    <row r="22">
      <c r="A22" s="4" t="s">
        <v>20</v>
      </c>
      <c r="B22">
        <v>887.3</v>
      </c>
    </row>
    <row r="23">
      <c r="A23" s="4" t="s">
        <v>21</v>
      </c>
      <c r="B23">
        <v>269.9</v>
      </c>
    </row>
    <row r="24">
      <c r="A24" s="4" t="s">
        <v>22</v>
      </c>
      <c r="B24">
        <v>960</v>
      </c>
    </row>
    <row r="25">
      <c r="A25" s="4" t="s">
        <v>23</v>
      </c>
      <c r="B25">
        <v>900</v>
      </c>
    </row>
    <row r="26">
      <c r="A26" s="4" t="s">
        <v>24</v>
      </c>
      <c r="B26">
        <v>850</v>
      </c>
    </row>
    <row r="27">
      <c r="A27" s="4" t="s">
        <v>25</v>
      </c>
      <c r="B27">
        <v>1749.1</v>
      </c>
    </row>
    <row r="28">
      <c r="A28" s="3" t="s">
        <v>26</v>
      </c>
    </row>
    <row r="29">
      <c r="A29" s="4" t="s">
        <v>27</v>
      </c>
      <c r="B29" t="str">
        <f>(Model!$B$6*Model!$B$11)</f>
      </c>
    </row>
    <row r="30">
      <c r="A30" s="4" t="s">
        <v>28</v>
      </c>
      <c r="B30" t="str">
        <f>(Model!$B$7*Model!$B$8)</f>
      </c>
    </row>
    <row r="31">
      <c r="A31" s="4" t="s">
        <v>29</v>
      </c>
      <c r="B31" t="str">
        <f>(Model!$B$29+Model!$B$16)</f>
      </c>
    </row>
    <row r="32">
      <c r="A32" s="4" t="s">
        <v>30</v>
      </c>
      <c r="B32" t="str">
        <f>MAX(0,(Model!$B$30-Model!$B$16))</f>
      </c>
    </row>
    <row r="33">
      <c r="A33" s="4" t="s">
        <v>31</v>
      </c>
      <c r="B33" t="str">
        <f>(Model!$B$31/Model!$B$7)</f>
      </c>
    </row>
    <row r="34">
      <c r="A34" s="4" t="s">
        <v>32</v>
      </c>
      <c r="B34" t="str">
        <f>(Model!$B$32/Model!$B$11)</f>
      </c>
    </row>
    <row r="35">
      <c r="A35" s="4" t="s">
        <v>33</v>
      </c>
      <c r="B35" t="str">
        <f>((Model!$B$34/Model!$B$6)-1)</f>
      </c>
    </row>
    <row r="36">
      <c r="A36" s="3" t="s">
        <v>34</v>
      </c>
    </row>
    <row r="37">
      <c r="A37" s="5" t="s">
        <v>35</v>
      </c>
      <c r="B37" s="6" t="str">
        <f>Model!$B$34</f>
      </c>
    </row>
    <row r="38">
      <c r="A38" s="4" t="s">
        <v>36</v>
      </c>
      <c r="B38" s="7" t="str">
        <f>Model!$B$35</f>
      </c>
    </row>
    <row r="39">
      <c r="A39" s="4" t="s">
        <v>37</v>
      </c>
      <c r="B39" s="8" t="str">
        <f>Model!$B$30</f>
      </c>
    </row>
    <row r="40">
      <c r="A40" s="4" t="s">
        <v>38</v>
      </c>
      <c r="B40" s="8" t="str">
        <f>Model!$B$32</f>
      </c>
    </row>
    <row r="41">
      <c r="A41" s="4" t="s">
        <v>39</v>
      </c>
      <c r="B41" s="9" t="str">
        <f>Model!$B$33</f>
      </c>
    </row>
    <row r="43">
      <c r="A43" s="3" t="s">
        <v>40</v>
      </c>
    </row>
    <row r="44">
      <c r="A44" s="4" t="s">
        <v>41</v>
      </c>
      <c r="B44" t="s">
        <v>42</v>
      </c>
    </row>
    <row r="45">
      <c r="A45" s="4" t="s">
        <v>43</v>
      </c>
      <c r="B45" t="s">
        <v>44</v>
      </c>
    </row>
    <row r="46">
      <c r="A46" s="4" t="s">
        <v>45</v>
      </c>
      <c r="B46" t="s">
        <v>46</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61</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47</v>
      </c>
      <c r="B1" s="3" t="s">
        <v>48</v>
      </c>
      <c r="C1" s="3" t="s">
        <v>49</v>
      </c>
    </row>
    <row r="2">
      <c r="A2" t="s">
        <v>50</v>
      </c>
      <c r="B2" t="s">
        <v>51</v>
      </c>
      <c r="C2" t="s">
        <v>52</v>
      </c>
    </row>
    <row r="3">
      <c r="A3" t="s">
        <v>53</v>
      </c>
      <c r="B3" t="s">
        <v>54</v>
      </c>
      <c r="C3" t="s">
        <v>52</v>
      </c>
    </row>
    <row r="4">
      <c r="A4" t="s">
        <v>55</v>
      </c>
      <c r="B4" t="s">
        <v>54</v>
      </c>
      <c r="C4" t="s">
        <v>52</v>
      </c>
    </row>
    <row r="5">
      <c r="A5" t="s">
        <v>56</v>
      </c>
      <c r="B5" t="s">
        <v>51</v>
      </c>
      <c r="C5" t="s">
        <v>52</v>
      </c>
    </row>
    <row r="6">
      <c r="A6" t="s">
        <v>57</v>
      </c>
      <c r="B6" t="s">
        <v>51</v>
      </c>
      <c r="C6" t="s">
        <v>52</v>
      </c>
    </row>
    <row r="7">
      <c r="A7" t="s">
        <v>58</v>
      </c>
      <c r="B7" t="s">
        <v>42</v>
      </c>
      <c r="C7" t="s">
        <v>52</v>
      </c>
    </row>
    <row r="8">
      <c r="A8" t="s">
        <v>59</v>
      </c>
      <c r="B8" t="s">
        <v>60</v>
      </c>
      <c r="C8" t="s">
        <v>52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