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Model" sheetId="1" r:id="rId1"/>
    <sheet name="Calc" sheetId="2" r:id="rId4"/>
    <sheet name="Sources" sheetId="3" r:id="rId6"/>
  </sheets>
  <definedNames>
    <definedName name="peer_parity_price">Model!$B$22</definedName>
    <definedName name="current_price">Model!$B$6</definedName>
    <definedName name="debt_m">Model!$B$7</definedName>
    <definedName name="enterprise_value_m">Model!$B$15</definedName>
    <definedName name="equity_value_m">Model!$B$18</definedName>
    <definedName name="cash_m">Model!$B$5</definedName>
    <definedName name="current_equity_value_m">Model!$B$14</definedName>
    <definedName name="current_ev_ebitda">Model!$B$20</definedName>
    <definedName name="upside_pct">Model!$B$23</definedName>
    <definedName name="cactus_peer_ev_ebitda">Model!$B$12</definedName>
    <definedName name="current_enterprise_value_m">Model!$B$17</definedName>
    <definedName name="fair_value_per_share">Model!$B$21</definedName>
    <definedName name="diluted_shares_m">Model!$B$8</definedName>
    <definedName name="normalized_ebitda_m">Model!$B$9</definedName>
    <definedName name="target_ev_ebitda">Model!$B$10</definedName>
    <definedName name="peer_parity_enterprise_value_m">Model!$B$16</definedName>
    <definedName name="peer_parity_equity_value_m">Model!$B$19</definedName>
  </definedNames>
  <calcPr calcId="122211" fullCalcOnLoad="true"/>
</workbook>
</file>

<file path=xl/sharedStrings.xml><?xml version="1.0" encoding="utf-8"?>
<sst xmlns="http://schemas.openxmlformats.org/spreadsheetml/2006/main" count="53" uniqueCount="53">
  <si>
    <t>OMS Energy Technologies Cactus-comp EV/EBITDA valuation</t>
  </si>
  <si>
    <t>As of 2026-08-26  ·  Currency: USD  ·  https://modeledge.ai/model/fm_71aa05cab24a9dcffaf94b08c4ae560a</t>
  </si>
  <si>
    <t>Inputs</t>
  </si>
  <si>
    <t>Unrestricted cash</t>
  </si>
  <si>
    <t>Current share price</t>
  </si>
  <si>
    <t>Debt</t>
  </si>
  <si>
    <t>Diluted shares</t>
  </si>
  <si>
    <t>Normalized adjusted EBITDA</t>
  </si>
  <si>
    <t>Target EV / adjusted EBITDA</t>
  </si>
  <si>
    <t>Constants</t>
  </si>
  <si>
    <t>cactus_peer_ev_ebitda</t>
  </si>
  <si>
    <t>Calculations</t>
  </si>
  <si>
    <t>current_equity_value_m</t>
  </si>
  <si>
    <t>enterprise_value_m</t>
  </si>
  <si>
    <t>peer_parity_enterprise_value_m</t>
  </si>
  <si>
    <t>current_enterprise_value_m</t>
  </si>
  <si>
    <t>equity_value_m</t>
  </si>
  <si>
    <t>peer_parity_equity_value_m</t>
  </si>
  <si>
    <t>current_ev_ebitda</t>
  </si>
  <si>
    <t>fair_value_per_share</t>
  </si>
  <si>
    <t>peer_parity_price</t>
  </si>
  <si>
    <t>upside_pct</t>
  </si>
  <si>
    <t>Outputs</t>
  </si>
  <si>
    <t>Implied enterprise value</t>
  </si>
  <si>
    <t>Implied equity value</t>
  </si>
  <si>
    <t>Fair value per share</t>
  </si>
  <si>
    <t>Upside/downside to current price</t>
  </si>
  <si>
    <t>Current EV / adjusted EBITDA</t>
  </si>
  <si>
    <t>Value at Cactus peer multiple</t>
  </si>
  <si>
    <t>Scenarios (reference)</t>
  </si>
  <si>
    <t>base</t>
  </si>
  <si>
    <t>normalized_ebitda_m = 41.223, target_ev_ebitda = 7</t>
  </si>
  <si>
    <t>bear</t>
  </si>
  <si>
    <t>normalized_ebitda_m = 32.978, target_ev_ebitda = 4</t>
  </si>
  <si>
    <t>bull</t>
  </si>
  <si>
    <t>normalized_ebitda_m = 49.468, target_ev_ebitda = 10</t>
  </si>
  <si>
    <t>Claim</t>
  </si>
  <si>
    <t>URL</t>
  </si>
  <si>
    <t>Accessed</t>
  </si>
  <si>
    <t>OMSE fiscal 2026 revenue was $155.9M, adjusted EBITDA was $41.2M, adjusted free cash flow was $52.5M, and cash and cash equivalents were $152.0M.</t>
  </si>
  <si>
    <t>https://www.sec.gov/Archives/edgar/data/2012219/000119312526283046/omse-ex99_1.htm</t>
  </si>
  <si>
    <t/>
  </si>
  <si>
    <t>OMSE had 42,448,704 ordinary shares outstanding and reported no debt as of March 31, 2026.</t>
  </si>
  <si>
    <t>https://www.sec.gov/Archives/edgar/data/2012219/000119312526282941/omse-20260331.htm</t>
  </si>
  <si>
    <t>Cactus is a surface pressure-control peer with no bank debt and $365.8M of cash at June 30, 2026.</t>
  </si>
  <si>
    <t>https://www.sec.gov/Archives/edgar/data/1699136/000162828026050657/whd-20260630xexhibit991.htm</t>
  </si>
  <si>
    <t>Cactus traded at approximately 13.44x EV/EBITDA in late August 2026.</t>
  </si>
  <si>
    <t>https://stockanalysis.com/stocks/whd/statistics/</t>
  </si>
  <si>
    <t>Oilfield services and equipment companies are commonly valued using EBITDA-based market multiples.</t>
  </si>
  <si>
    <t>https://www.stout.com/en/insights/article/valuation-methodologies-oil-gas-industry</t>
  </si>
  <si>
    <t>OMSE traded near $4.48-$4.50 per share with an equity market value near $190M in late August 2026.</t>
  </si>
  <si>
    <t>https://stockanalysis.com/stocks/omse/market-cap/</t>
  </si>
  <si>
    <t>Intermediate calculations materialized from expressions; referenced by formulas on the Model sheet.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</si>
</sst>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quot;$&quot;0.0"/>
    <numFmt numFmtId="165" formatCode="&quot;$&quot;0.00"/>
    <numFmt numFmtId="166" formatCode="0.0"/>
    <numFmt numFmtId="167" formatCode="0.0%"/>
  </numFmts>
  <fonts count="5">
    <font>
      <name val="Calibri"/>
      <family val="2"/>
      <color theme="1"/>
      <sz val="11"/>
    </font>
    <font>
      <family val="2"/>
      <b val="1"/>
      <color/>
      <sz val="14"/>
    </font>
    <font>
      <family val="2"/>
      <color rgb="FF808080"/>
      <sz val="10"/>
    </font>
    <font>
      <family val="2"/>
      <b val="1"/>
      <color/>
    </font>
    <font>
      <family val="2"/>
      <color/>
      <sz val="11"/>
    </font>
  </fonts>
  <fills count="3">
    <fill>
      <patternFill patternType="none"/>
    </fill>
    <fill>
      <patternFill patternType="gray125"/>
    </fill>
    <fill>
      <patternFill patternType="solid">
        <fgColor rgb="FFEFEFEF"/>
      </patternFill>
    </fill>
  </fills>
  <borders count="1">
    <border>
      <left/>
      <right/>
      <top/>
      <bottom/>
      <diagonal/>
    </border>
  </borders>
  <cellStyleXfs count="1">
    <xf numFmtId="0" fontId="0" fillId="0" borderId="0"/>
  </cellStyleXfs>
  <cellXfs count="9">
    <xf numFmtId="0" fontId="0" fillId="0" borderId="0" xfId="0"/>
    <xf numFmtId="0" fontId="1" fillId="0" borderId="0" xfId="0" applyFont="true" applyAlignment="false">
      <alignment/>
    </xf>
    <xf numFmtId="0" fontId="2" fillId="0" borderId="0" xfId="0" applyFont="true" applyAlignment="false">
      <alignment/>
    </xf>
    <xf numFmtId="0" fontId="3" fillId="2" borderId="0" xfId="0" applyFont="true" applyFill="true" applyAlignment="false">
      <alignment/>
    </xf>
    <xf numFmtId="0" fontId="4" fillId="0" borderId="0" xfId="0" applyFont="true" applyAlignment="false">
      <alignment/>
    </xf>
    <xf numFmtId="164" fontId="0" fillId="0" borderId="0" xfId="0" applyNumberFormat="true" applyAlignment="false">
      <alignment/>
    </xf>
    <xf numFmtId="165" fontId="0" fillId="0" borderId="0" xfId="0" applyNumberFormat="true" applyAlignment="false">
      <alignment/>
    </xf>
    <xf numFmtId="166" fontId="0" fillId="0" borderId="0" xfId="0" applyNumberFormat="true" applyAlignment="false">
      <alignment/>
    </xf>
    <xf numFmtId="167" fontId="0" fillId="0" borderId="0" xfId="0" applyNumberForma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worksheets/sheet2.xml" Type="http://schemas.openxmlformats.org/officeDocument/2006/relationships/worksheet"></Relationship><Relationship Id="rId5" Target="/xl/sharedStrings.xml" Type="http://schemas.openxmlformats.org/officeDocument/2006/relationships/sharedStrings"></Relationship><Relationship Id="rId6" Target="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36"/>
  </cols>
  <sheetData>
    <row r="1">
      <c r="A1" s="1" t="s">
        <v>0</v>
      </c>
    </row>
    <row r="2">
      <c r="A2" s="2" t="s">
        <v>1</v>
      </c>
    </row>
    <row r="4">
      <c r="A4" s="3" t="s">
        <v>2</v>
      </c>
    </row>
    <row r="5">
      <c r="A5" s="4" t="s">
        <v>3</v>
      </c>
      <c r="B5" s="5">
        <v>151.985</v>
      </c>
    </row>
    <row r="6">
      <c r="A6" s="4" t="s">
        <v>4</v>
      </c>
      <c r="B6" s="6">
        <v>4.48</v>
      </c>
    </row>
    <row r="7">
      <c r="A7" s="4" t="s">
        <v>5</v>
      </c>
      <c r="B7" s="5">
        <v>0</v>
      </c>
    </row>
    <row r="8">
      <c r="A8" s="4" t="s">
        <v>6</v>
      </c>
      <c r="B8" s="7">
        <v>42.448704</v>
      </c>
    </row>
    <row r="9">
      <c r="A9" s="4" t="s">
        <v>7</v>
      </c>
      <c r="B9" s="5">
        <v>41.223</v>
      </c>
    </row>
    <row r="10">
      <c r="A10" s="4" t="s">
        <v>8</v>
      </c>
      <c r="B10">
        <v>7</v>
      </c>
    </row>
    <row r="11">
      <c r="A11" s="3" t="s">
        <v>9</v>
      </c>
    </row>
    <row r="12">
      <c r="A12" s="4" t="s">
        <v>10</v>
      </c>
      <c r="B12">
        <v>13.44</v>
      </c>
    </row>
    <row r="13">
      <c r="A13" s="3" t="s">
        <v>11</v>
      </c>
    </row>
    <row r="14">
      <c r="A14" s="4" t="s">
        <v>12</v>
      </c>
      <c r="B14" t="str">
        <f>(Model!$B$6*Model!$B$8)</f>
      </c>
    </row>
    <row r="15">
      <c r="A15" s="4" t="s">
        <v>13</v>
      </c>
      <c r="B15" t="str">
        <f>(Model!$B$9*Model!$B$10)</f>
      </c>
    </row>
    <row r="16">
      <c r="A16" s="4" t="s">
        <v>14</v>
      </c>
      <c r="B16" t="str">
        <f>(Model!$B$9*Model!$B$12)</f>
      </c>
    </row>
    <row r="17">
      <c r="A17" s="4" t="s">
        <v>15</v>
      </c>
      <c r="B17" t="str">
        <f>((Model!$B$14+Model!$B$7)-Model!$B$5)</f>
      </c>
    </row>
    <row r="18">
      <c r="A18" s="4" t="s">
        <v>16</v>
      </c>
      <c r="B18" t="str">
        <f>((Model!$B$15+Model!$B$5)-Model!$B$7)</f>
      </c>
    </row>
    <row r="19">
      <c r="A19" s="4" t="s">
        <v>17</v>
      </c>
      <c r="B19" t="str">
        <f>((Model!$B$16+Model!$B$5)-Model!$B$7)</f>
      </c>
    </row>
    <row r="20">
      <c r="A20" s="4" t="s">
        <v>18</v>
      </c>
      <c r="B20" t="str">
        <f>(Model!$B$17/Model!$B$9)</f>
      </c>
    </row>
    <row r="21">
      <c r="A21" s="4" t="s">
        <v>19</v>
      </c>
      <c r="B21" t="str">
        <f>MAX(0,(Model!$B$18/Model!$B$8))</f>
      </c>
    </row>
    <row r="22">
      <c r="A22" s="4" t="s">
        <v>20</v>
      </c>
      <c r="B22" t="str">
        <f>MAX(0,(Model!$B$19/Model!$B$8))</f>
      </c>
    </row>
    <row r="23">
      <c r="A23" s="4" t="s">
        <v>21</v>
      </c>
      <c r="B23" t="str">
        <f>((Model!$B$21/Model!$B$6)-1)</f>
      </c>
    </row>
    <row r="24">
      <c r="A24" s="3" t="s">
        <v>22</v>
      </c>
    </row>
    <row r="25">
      <c r="A25" s="4" t="s">
        <v>7</v>
      </c>
      <c r="B25" s="5" t="str">
        <f>Model!$B$9</f>
      </c>
    </row>
    <row r="26">
      <c r="A26" s="4" t="s">
        <v>23</v>
      </c>
      <c r="B26" s="5" t="str">
        <f>Model!$B$15</f>
      </c>
    </row>
    <row r="27">
      <c r="A27" s="4" t="s">
        <v>24</v>
      </c>
      <c r="B27" s="5" t="str">
        <f>Model!$B$18</f>
      </c>
    </row>
    <row r="28">
      <c r="A28" s="4" t="s">
        <v>25</v>
      </c>
      <c r="B28" s="6" t="str">
        <f>Model!$B$21</f>
      </c>
    </row>
    <row r="29">
      <c r="A29" s="4" t="s">
        <v>26</v>
      </c>
      <c r="B29" s="8" t="str">
        <f>Model!$B$23</f>
      </c>
    </row>
    <row r="30">
      <c r="A30" s="4" t="s">
        <v>27</v>
      </c>
      <c r="B30" s="7" t="str">
        <f>Model!$B$20</f>
      </c>
    </row>
    <row r="31">
      <c r="A31" s="4" t="s">
        <v>28</v>
      </c>
      <c r="B31" s="6" t="str">
        <f>Model!$B$22</f>
      </c>
    </row>
    <row r="33">
      <c r="A33" s="3" t="s">
        <v>29</v>
      </c>
    </row>
    <row r="34">
      <c r="A34" s="4" t="s">
        <v>30</v>
      </c>
      <c r="B34" t="s">
        <v>31</v>
      </c>
    </row>
    <row r="35">
      <c r="A35" s="4" t="s">
        <v>32</v>
      </c>
      <c r="B35" t="s">
        <v>33</v>
      </c>
    </row>
    <row r="36">
      <c r="A36" s="4" t="s">
        <v>34</v>
      </c>
      <c r="B36" t="s">
        <v>35</v>
      </c>
    </row>
  </sheetData>
</worksheet>
</file>

<file path=xl/worksheets/sheet2.xml><?xml version="1.0" encoding="utf-8"?>
<worksheet xmlns="http://schemas.openxmlformats.org/spreadsheetml/2006/main">
  <dimension ref="A1"/>
  <sheetViews>
    <sheetView workbookViewId="0"/>
  </sheetViews>
  <cols>
    <col customWidth="true" max="1" min="1" width="44"/>
  </cols>
  <sheetData>
    <row r="1">
      <c r="A1" t="s">
        <v>52</v>
      </c>
    </row>
  </sheetData>
</worksheet>
</file>

<file path=xl/worksheets/sheet3.xml><?xml version="1.0" encoding="utf-8"?>
<worksheet xmlns="http://schemas.openxmlformats.org/spreadsheetml/2006/main">
  <dimension ref="A1"/>
  <sheetViews>
    <sheetView workbookViewId="0"/>
  </sheetViews>
  <cols>
    <col customWidth="true" max="1" min="1" width="60"/>
    <col customWidth="true" max="2" min="2" width="50"/>
  </cols>
  <sheetData>
    <row r="1">
      <c r="A1" s="3" t="s">
        <v>36</v>
      </c>
      <c r="B1" s="3" t="s">
        <v>37</v>
      </c>
      <c r="C1" s="3" t="s">
        <v>38</v>
      </c>
    </row>
    <row r="2">
      <c r="A2" t="s">
        <v>39</v>
      </c>
      <c r="B2" t="s">
        <v>40</v>
      </c>
      <c r="C2" t="s">
        <v>41</v>
      </c>
    </row>
    <row r="3">
      <c r="A3" t="s">
        <v>42</v>
      </c>
      <c r="B3" t="s">
        <v>43</v>
      </c>
      <c r="C3" t="s">
        <v>41</v>
      </c>
    </row>
    <row r="4">
      <c r="A4" t="s">
        <v>44</v>
      </c>
      <c r="B4" t="s">
        <v>45</v>
      </c>
      <c r="C4" t="s">
        <v>41</v>
      </c>
    </row>
    <row r="5">
      <c r="A5" t="s">
        <v>46</v>
      </c>
      <c r="B5" t="s">
        <v>47</v>
      </c>
      <c r="C5" t="s">
        <v>41</v>
      </c>
    </row>
    <row r="6">
      <c r="A6" t="s">
        <v>48</v>
      </c>
      <c r="B6" t="s">
        <v>49</v>
      </c>
      <c r="C6" t="s">
        <v>41</v>
      </c>
    </row>
    <row r="7">
      <c r="A7" t="s">
        <v>50</v>
      </c>
      <c r="B7" t="s">
        <v>51</v>
      </c>
      <c r="C7" t="s">
        <v>41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