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upside_downside">Model!$B$31</definedName>
    <definedName name="long_term_gross_margin">Model!$B$11</definedName>
    <definedName name="terminal_adjusted_ebitda_margin">Model!$B$15</definedName>
    <definedName name="implied_terminal_opex_ratio">Model!$B$20</definedName>
    <definedName name="terminal_enterprise_value">Model!$B$27</definedName>
    <definedName name="fair_value_per_share">Model!$B$30</definedName>
    <definedName name="fy2026_revenue">Model!$B$10</definedName>
    <definedName name="terminal_ev_ebitda">Model!$B$16</definedName>
    <definedName name="years_to_terminal">Model!$B$17</definedName>
    <definedName name="terminal_diluted_shares">Model!$B$23</definedName>
    <definedName name="adjusted_ebitda_fy2031">Model!$B$25</definedName>
    <definedName name="implied_equity_value">Model!$B$29</definedName>
    <definedName name="annual_share_dilution">Model!$B$6</definedName>
    <definedName name="current_price">Model!$B$7</definedName>
    <definedName name="discount_rate">Model!$B$8</definedName>
    <definedName name="pro_forma_net_cash">Model!$B$13</definedName>
    <definedName name="revenue_cagr_fy27_fy31">Model!$B$14</definedName>
    <definedName name="revenue_fy2031">Model!$B$22</definedName>
    <definedName name="present_value_enterprise_value">Model!$B$28</definedName>
    <definedName name="fully_diluted_shares">Model!$B$9</definedName>
    <definedName name="pro_forma_basic_shares">Model!$B$12</definedName>
    <definedName name="discount_factor">Model!$B$19</definedName>
    <definedName name="pro_forma_market_cap">Model!$B$21</definedName>
    <definedName name="current_enterprise_value">Model!$B$24</definedName>
    <definedName name="current_ev_fy2026_revenue">Model!$B$26</definedName>
  </definedNames>
  <calcPr calcId="122211" fullCalcOnLoad="true"/>
</workbook>
</file>

<file path=xl/sharedStrings.xml><?xml version="1.0" encoding="utf-8"?>
<sst xmlns="http://schemas.openxmlformats.org/spreadsheetml/2006/main" count="63" uniqueCount="63">
  <si>
    <t>Twist Bioscience guidance-aware optimistic FY2031 EBITDA valuation</t>
  </si>
  <si>
    <t xml:space="preserve">Guidance-aware but optimistic discounted terminal-value framework anchored to FY2026 guidance. The central case assumes a 21% revenue CAGR through FY2031, above the CAGR required to satisfy management's more-than-double organic revenue objective but below the recent 23%-25% growth pace. The former 25% central case is retained as the bull case. The August 2026 equity offering is included pro forma in both net cash and dilution.
</t>
  </si>
  <si>
    <t>As of 2026-08-05  ·  Currency: USD  ·  https://modeledge.ai/model/fm_79cf9a81e764326ae2cb025eaf56cd29</t>
  </si>
  <si>
    <t>Inputs</t>
  </si>
  <si>
    <t>Annual share dilution through FY2031</t>
  </si>
  <si>
    <t>Current share price</t>
  </si>
  <si>
    <t>Discount rate</t>
  </si>
  <si>
    <t>Pro forma fully diluted shares</t>
  </si>
  <si>
    <t>FY2026 revenue guidance midpoint</t>
  </si>
  <si>
    <t>Long-term gross margin reference</t>
  </si>
  <si>
    <t>Pro forma basic shares after confirmed offering</t>
  </si>
  <si>
    <t>Pro forma net cash after confirmed offering</t>
  </si>
  <si>
    <t>FY2027-FY2031 revenue CAGR</t>
  </si>
  <si>
    <t>FY2031 adjusted EBITDA margin</t>
  </si>
  <si>
    <t>FY2031 terminal EV / adjusted EBITDA</t>
  </si>
  <si>
    <t>Years to FY2031 valuation date</t>
  </si>
  <si>
    <t>Calculations</t>
  </si>
  <si>
    <t>discount_factor</t>
  </si>
  <si>
    <t>implied_terminal_opex_ratio</t>
  </si>
  <si>
    <t>pro_forma_market_cap</t>
  </si>
  <si>
    <t>revenue_fy2031</t>
  </si>
  <si>
    <t>terminal_diluted_shares</t>
  </si>
  <si>
    <t>current_enterprise_value</t>
  </si>
  <si>
    <t>adjusted_ebitda_fy2031</t>
  </si>
  <si>
    <t>current_ev_fy2026_revenue</t>
  </si>
  <si>
    <t>terminal_enterprise_value</t>
  </si>
  <si>
    <t>present_value_enterprise_value</t>
  </si>
  <si>
    <t>implied_equity_value</t>
  </si>
  <si>
    <t>fair_value_per_share</t>
  </si>
  <si>
    <t>upside_downside</t>
  </si>
  <si>
    <t>Outputs</t>
  </si>
  <si>
    <t>Fair value per share</t>
  </si>
  <si>
    <t>Upside / downside</t>
  </si>
  <si>
    <t>Present implied equity value ($B)</t>
  </si>
  <si>
    <t>Present value enterprise value ($B)</t>
  </si>
  <si>
    <t>FY2031 terminal enterprise value ($B)</t>
  </si>
  <si>
    <t>FY2031 revenue ($B)</t>
  </si>
  <si>
    <t>FY2031 adjusted EBITDA ($B)</t>
  </si>
  <si>
    <t>FY2031 diluted shares (B)</t>
  </si>
  <si>
    <t>Current pro forma EV / FY2026 revenue</t>
  </si>
  <si>
    <t>Implied FY2031 operating expense ratio</t>
  </si>
  <si>
    <t>Scenarios (reference)</t>
  </si>
  <si>
    <t>base</t>
  </si>
  <si>
    <t>annual_share_dilution = 0.01, discount_rate = 0.095, fully_diluted_shares = 0.0695, pro_forma_net_cash = 0.434, revenue_cagr_fy27_fy31 = 0.21, terminal_adjusted_ebitda_margin = 0.3, terminal_ev_ebitda = 35</t>
  </si>
  <si>
    <t>bear</t>
  </si>
  <si>
    <t>annual_share_dilution = 0.015, discount_rate = 0.11, fully_diluted_shares = 0.0705, pro_forma_net_cash = 0.4, revenue_cagr_fy27_fy31 = 0.17, terminal_adjusted_ebitda_margin = 0.25, terminal_ev_ebitda = 28</t>
  </si>
  <si>
    <t>bull</t>
  </si>
  <si>
    <t>annual_share_dilution = 0.01, discount_rate = 0.095, fully_diluted_shares = 0.0695, pro_forma_net_cash = 0.434, revenue_cagr_fy27_fy31 = 0.25, terminal_adjusted_ebitda_margin = 0.3, terminal_ev_ebitda = 35</t>
  </si>
  <si>
    <t>Claim</t>
  </si>
  <si>
    <t>URL</t>
  </si>
  <si>
    <t>Accessed</t>
  </si>
  <si>
    <t xml:space="preserve">Q3 FY2026 revenue was $118.4M, up 23%; DSPS grew 39%; gross margin was 52.8%; FY2026 revenue guidance rose to $456M-$457M; Q4 revenue guidance was $123M-$124M; and Q4 adjusted EBITDA breakeven was reiterated.
</t>
  </si>
  <si>
    <t>https://www.sec.gov/Archives/edgar/data/1581280/000158128026000044/twst-2026630xex991.htm</t>
  </si>
  <si>
    <t>2026-08-05</t>
  </si>
  <si>
    <t xml:space="preserve">Twist's May 2026 Investor Day targeted more than doubling revenue organically from FY2027 through FY2031, adjusted EBITDA positivity in FY2027 and beyond, long-term gross margin above 60%, and more than $1B of annual revenue capacity.
</t>
  </si>
  <si>
    <t>https://investors.twistbioscience.com/static-files/b091befc-c055-44c7-a7ce-9becedaa4607</t>
  </si>
  <si>
    <t xml:space="preserve">On the Q3 FY2026 call, management expected triple-digit order growth from AI-enabled drug discovery in both FY2026 and FY2027 and reiterated the long-term gross-margin goal.
</t>
  </si>
  <si>
    <t>https://investors.twistbioscience.com/events/event-details/fiscal-2026-third-quarter-financial-results-conference-call</t>
  </si>
  <si>
    <t xml:space="preserve">Twist priced 3.125M new shares at $96 for $300M gross proceeds, with an option for 468,750 additional shares; proceeds are intended for R&amp;D, manufacturing expansion, product offerings and general corporate purposes.
</t>
  </si>
  <si>
    <t>https://investors.twistbioscience.com/news-releases/news-release-details/twist-bioscience-announces-pricing-upsized-3000-million-public</t>
  </si>
  <si>
    <t xml:space="preserve">The final offering prospectus stated 62,674,150 common shares outstanding as of June 30, 2026 and disclosed outstanding options, RSUs and performance-based RSUs.
</t>
  </si>
  <si>
    <t>https://www.sec.gov/Archives/edgar/data/1581280/000110465926090503/tm2622018-1_424b5.htm</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</si>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</sst>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7">
    <numFmt numFmtId="164" formatCode="0.0%"/>
    <numFmt numFmtId="165" formatCode="&quot;$&quot;0.00"/>
    <numFmt numFmtId="166" formatCode="0.0000"/>
    <numFmt numFmtId="167" formatCode="&quot;$&quot;0.0000"/>
    <numFmt numFmtId="168" formatCode="&quot;$&quot;0.000"/>
    <numFmt numFmtId="169" formatCode="0.00"/>
    <numFmt numFmtId="170"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2">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xf numFmtId="169" fontId="0" fillId="0" borderId="0" xfId="0" applyNumberFormat="true" applyAlignment="false">
      <alignment/>
    </xf>
    <xf numFmtId="170"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s="5">
        <v>0.01</v>
      </c>
    </row>
    <row r="7">
      <c r="A7" s="4" t="s">
        <v>5</v>
      </c>
      <c r="B7" s="6">
        <v>111.4742</v>
      </c>
    </row>
    <row r="8">
      <c r="A8" s="4" t="s">
        <v>6</v>
      </c>
      <c r="B8" s="5">
        <v>0.095</v>
      </c>
    </row>
    <row r="9">
      <c r="A9" s="4" t="s">
        <v>7</v>
      </c>
      <c r="B9" s="7">
        <v>0.0695</v>
      </c>
    </row>
    <row r="10">
      <c r="A10" s="4" t="s">
        <v>8</v>
      </c>
      <c r="B10" s="8">
        <v>0.4565</v>
      </c>
    </row>
    <row r="11">
      <c r="A11" s="4" t="s">
        <v>9</v>
      </c>
      <c r="B11" s="5">
        <v>0.6</v>
      </c>
    </row>
    <row r="12">
      <c r="A12" s="4" t="s">
        <v>10</v>
      </c>
      <c r="B12" s="7">
        <v>0.06579915</v>
      </c>
    </row>
    <row r="13">
      <c r="A13" s="4" t="s">
        <v>11</v>
      </c>
      <c r="B13" s="9">
        <v>0.434</v>
      </c>
    </row>
    <row r="14">
      <c r="A14" s="4" t="s">
        <v>12</v>
      </c>
      <c r="B14" s="5">
        <v>0.21</v>
      </c>
    </row>
    <row r="15">
      <c r="A15" s="4" t="s">
        <v>13</v>
      </c>
      <c r="B15" s="5">
        <v>0.3</v>
      </c>
    </row>
    <row r="16">
      <c r="A16" s="4" t="s">
        <v>14</v>
      </c>
      <c r="B16">
        <v>35</v>
      </c>
    </row>
    <row r="17">
      <c r="A17" s="4" t="s">
        <v>15</v>
      </c>
      <c r="B17" s="10">
        <v>5.15</v>
      </c>
    </row>
    <row r="18">
      <c r="A18" s="3" t="s">
        <v>16</v>
      </c>
    </row>
    <row r="19">
      <c r="A19" s="4" t="s">
        <v>17</v>
      </c>
      <c r="B19" t="str">
        <f>((1+Model!$B$8)^Model!$B$17)</f>
      </c>
    </row>
    <row r="20">
      <c r="A20" s="4" t="s">
        <v>18</v>
      </c>
      <c r="B20" t="str">
        <f>(Model!$B$11-Model!$B$15)</f>
      </c>
    </row>
    <row r="21">
      <c r="A21" s="4" t="s">
        <v>19</v>
      </c>
      <c r="B21" t="str">
        <f>(Model!$B$7*Model!$B$12)</f>
      </c>
    </row>
    <row r="22">
      <c r="A22" s="4" t="s">
        <v>20</v>
      </c>
      <c r="B22" t="str">
        <f>(Model!$B$10*((1+Model!$B$14)^5))</f>
      </c>
    </row>
    <row r="23">
      <c r="A23" s="4" t="s">
        <v>21</v>
      </c>
      <c r="B23" t="str">
        <f>(Model!$B$9*((1+Model!$B$6)^Model!$B$17))</f>
      </c>
    </row>
    <row r="24">
      <c r="A24" s="4" t="s">
        <v>22</v>
      </c>
      <c r="B24" t="str">
        <f>(Model!$B$21-Model!$B$13)</f>
      </c>
    </row>
    <row r="25">
      <c r="A25" s="4" t="s">
        <v>23</v>
      </c>
      <c r="B25" t="str">
        <f>(Model!$B$22*Model!$B$15)</f>
      </c>
    </row>
    <row r="26">
      <c r="A26" s="4" t="s">
        <v>24</v>
      </c>
      <c r="B26" t="str">
        <f>(Model!$B$24/Model!$B$10)</f>
      </c>
    </row>
    <row r="27">
      <c r="A27" s="4" t="s">
        <v>25</v>
      </c>
      <c r="B27" t="str">
        <f>(Model!$B$25*Model!$B$16)</f>
      </c>
    </row>
    <row r="28">
      <c r="A28" s="4" t="s">
        <v>26</v>
      </c>
      <c r="B28" t="str">
        <f>(Model!$B$27/Model!$B$19)</f>
      </c>
    </row>
    <row r="29">
      <c r="A29" s="4" t="s">
        <v>27</v>
      </c>
      <c r="B29" t="str">
        <f>(Model!$B$28+Model!$B$13)</f>
      </c>
    </row>
    <row r="30">
      <c r="A30" s="4" t="s">
        <v>28</v>
      </c>
      <c r="B30" t="str">
        <f>(Model!$B$29/Model!$B$23)</f>
      </c>
    </row>
    <row r="31">
      <c r="A31" s="4" t="s">
        <v>29</v>
      </c>
      <c r="B31" t="str">
        <f>((Model!$B$30/Model!$B$7)-1)</f>
      </c>
    </row>
    <row r="32">
      <c r="A32" s="3" t="s">
        <v>30</v>
      </c>
    </row>
    <row r="33">
      <c r="A33" s="4" t="s">
        <v>31</v>
      </c>
      <c r="B33" s="6" t="str">
        <f>Model!$B$30</f>
      </c>
    </row>
    <row r="34">
      <c r="A34" s="4" t="s">
        <v>32</v>
      </c>
      <c r="B34" s="5" t="str">
        <f>Model!$B$31</f>
      </c>
    </row>
    <row r="35">
      <c r="A35" s="4" t="s">
        <v>33</v>
      </c>
      <c r="B35" s="6" t="str">
        <f>Model!$B$29</f>
      </c>
    </row>
    <row r="36">
      <c r="A36" s="4" t="s">
        <v>34</v>
      </c>
      <c r="B36" s="6" t="str">
        <f>Model!$B$28</f>
      </c>
    </row>
    <row r="37">
      <c r="A37" s="4" t="s">
        <v>35</v>
      </c>
      <c r="B37" s="6" t="str">
        <f>Model!$B$27</f>
      </c>
    </row>
    <row r="38">
      <c r="A38" s="4" t="s">
        <v>36</v>
      </c>
      <c r="B38" s="6" t="str">
        <f>Model!$B$22</f>
      </c>
    </row>
    <row r="39">
      <c r="A39" s="4" t="s">
        <v>37</v>
      </c>
      <c r="B39" s="6" t="str">
        <f>Model!$B$25</f>
      </c>
    </row>
    <row r="40">
      <c r="A40" s="4" t="s">
        <v>38</v>
      </c>
      <c r="B40" s="7" t="str">
        <f>Model!$B$23</f>
      </c>
    </row>
    <row r="41">
      <c r="A41" s="4" t="s">
        <v>39</v>
      </c>
      <c r="B41" s="11" t="str">
        <f>Model!$B$26</f>
      </c>
    </row>
    <row r="42">
      <c r="A42" s="4" t="s">
        <v>40</v>
      </c>
      <c r="B42" s="5" t="str">
        <f>Model!$B$20</f>
      </c>
    </row>
    <row r="44">
      <c r="A44" s="3" t="s">
        <v>41</v>
      </c>
    </row>
    <row r="45">
      <c r="A45" s="4" t="s">
        <v>42</v>
      </c>
      <c r="B45" t="s">
        <v>43</v>
      </c>
    </row>
    <row r="46">
      <c r="A46" s="4" t="s">
        <v>44</v>
      </c>
      <c r="B46" t="s">
        <v>45</v>
      </c>
    </row>
    <row r="47">
      <c r="A47" s="4" t="s">
        <v>46</v>
      </c>
      <c r="B47" t="s">
        <v>47</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62</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48</v>
      </c>
      <c r="B1" s="3" t="s">
        <v>49</v>
      </c>
      <c r="C1" s="3" t="s">
        <v>50</v>
      </c>
    </row>
    <row r="2">
      <c r="A2" t="s">
        <v>51</v>
      </c>
      <c r="B2" t="s">
        <v>52</v>
      </c>
      <c r="C2" t="s">
        <v>53</v>
      </c>
    </row>
    <row r="3">
      <c r="A3" t="s">
        <v>54</v>
      </c>
      <c r="B3" t="s">
        <v>55</v>
      </c>
      <c r="C3" t="s">
        <v>53</v>
      </c>
    </row>
    <row r="4">
      <c r="A4" t="s">
        <v>56</v>
      </c>
      <c r="B4" t="s">
        <v>57</v>
      </c>
      <c r="C4" t="s">
        <v>53</v>
      </c>
    </row>
    <row r="5">
      <c r="A5" t="s">
        <v>58</v>
      </c>
      <c r="B5" t="s">
        <v>59</v>
      </c>
      <c r="C5" t="s">
        <v>53</v>
      </c>
    </row>
    <row r="6">
      <c r="A6" t="s">
        <v>60</v>
      </c>
      <c r="B6" t="s">
        <v>61</v>
      </c>
      <c r="C6" t="s">
        <v>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