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air_value">Model!$B$55</definedName>
    <definedName name="adjusted_net_income_margin">Model!$B$7:$E$7</definedName>
    <definedName name="gain_on_sale_margin">Model!$B$10:$E$10</definedName>
    <definedName name="target_pe">Model!$B$17</definedName>
    <definedName name="kbw_eps_2028e">Model!$B$26</definedName>
    <definedName name="q2_2026_gain_on_sale_margin">Model!$B$36</definedName>
    <definedName name="adjusted_net_income_needed_for_benchmark_pt">Model!$B$43</definedName>
    <definedName name="current_price">Model!$B$8</definedName>
    <definedName name="servicing_platform_revenue">Model!$B$16:$E$16</definedName>
    <definedName name="q1_2026_adjusted_eps">Model!$B$27</definedName>
    <definedName name="q2_2026_refinance_share">Model!$B$38</definedName>
    <definedName name="q3_2026_adjusted_revenue_midpoint">Model!$B$39</definedName>
    <definedName name="adjusted_net_income_needed_for_barclays_pt">Model!$B$41</definedName>
    <definedName name="benchmark_pt">Model!$B$21</definedName>
    <definedName name="origination_revenue">Model!$B$50:$E$50</definedName>
    <definedName name="adjusted_eps">Model!$B$53:$E$53</definedName>
    <definedName name="upside">Model!$B$57</definedName>
    <definedName name="purchase_market_b">Model!$B$11:$E$11</definedName>
    <definedName name="purchase_share">Model!$B$12:$E$12</definedName>
    <definedName name="barclays_pt">Model!$B$19</definedName>
    <definedName name="fy2025_closed_loan_volume">Model!$B$22</definedName>
    <definedName name="q1_2026_closed_loan_volume">Model!$B$30</definedName>
    <definedName name="q1_2026_gain_on_sale_margin">Model!$B$31</definedName>
    <definedName name="adjusted_net_income">Model!$B$52:$E$52</definedName>
    <definedName name="refinance_market_b">Model!$B$14:$E$14</definedName>
    <definedName name="jefferies_pt">Model!$B$23</definedName>
    <definedName name="q1_2026_adjusted_net_income">Model!$B$28</definedName>
    <definedName name="q1_2026_adjusted_revenue">Model!$B$29</definedName>
    <definedName name="kbw_2027_value_at_target_pe">Model!$B$45</definedName>
    <definedName name="refinance_closed_volume_b">Model!$B$48:$E$48</definedName>
    <definedName name="implied_market_cap">Model!$B$56</definedName>
    <definedName name="redfin_revenue_synergy">Model!$B$13:$E$13</definedName>
    <definedName name="refinance_share">Model!$B$15:$E$15</definedName>
    <definedName name="kbw_eps_2026e">Model!$B$24</definedName>
    <definedName name="q2_2026_adjusted_net_income">Model!$B$33</definedName>
    <definedName name="q2_2026_adjusted_revenue">Model!$B$34</definedName>
    <definedName name="q2_2026_closed_loan_volume">Model!$B$35</definedName>
    <definedName name="q2_2026_purchase_share">Model!$B$37</definedName>
    <definedName name="adjusted_net_income_needed_for_jefferies_pt">Model!$B$44</definedName>
    <definedName name="diluted_shares">Model!$B$9</definedName>
    <definedName name="barrons_deutsche_pt">Model!$B$20</definedName>
    <definedName name="mortgage_market_b">Model!$B$46:$E$46</definedName>
    <definedName name="purchase_closed_volume_b">Model!$B$47:$E$47</definedName>
    <definedName name="closed_loan_volume_b">Model!$B$49:$E$49</definedName>
    <definedName name="adjusted_revenue">Model!$B$51:$E$51</definedName>
    <definedName name="kbw_eps_2027e">Model!$B$25</definedName>
    <definedName name="q2_2026_adjusted_eps">Model!$B$32</definedName>
    <definedName name="adjusted_net_income_needed_for_barrons_deutsche_pt">Model!$B$42</definedName>
    <definedName name="current_pe_2027e">Model!$B$54</definedName>
  </definedNames>
  <calcPr calcId="122211" fullCalcOnLoad="true"/>
</workbook>
</file>

<file path=xl/sharedStrings.xml><?xml version="1.0" encoding="utf-8"?>
<sst xmlns="http://schemas.openxmlformats.org/spreadsheetml/2006/main" count="106" uniqueCount="106">
  <si>
    <t>Rocket Companies driver-based EPS valuation</t>
  </si>
  <si>
    <t xml:space="preserve">Q2 2026 refresh tying Rocket Companies earnings power to mortgage market size, purchase and refinance share, gain-on-sale margin, non-origination platform revenue, Redfin contribution, and adjusted net income margin. Q2 reached record purchase and refinance share and the best profitability in four years, while the model retains a normalized FY2027 earnings basis and P/E valuation wrapper.
</t>
  </si>
  <si>
    <t>As of 2026-08-07  ·  Currency: USD  ·  https://modeledge.ai/model/fm_83fd720aaff21416c41d07db320dd282</t>
  </si>
  <si>
    <t>FY2025A</t>
  </si>
  <si>
    <t>FY2026EE</t>
  </si>
  <si>
    <t>FY2027EE</t>
  </si>
  <si>
    <t>FY2028EE</t>
  </si>
  <si>
    <t>Inputs</t>
  </si>
  <si>
    <t>Adjusted net income margin</t>
  </si>
  <si>
    <t>Current price</t>
  </si>
  <si>
    <t>Diluted shares</t>
  </si>
  <si>
    <t>Gain-on-sale margin</t>
  </si>
  <si>
    <t>Purchase mortgage market</t>
  </si>
  <si>
    <t>Rocket purchase share</t>
  </si>
  <si>
    <t>Incremental Redfin contribution</t>
  </si>
  <si>
    <t>Refinance mortgage market</t>
  </si>
  <si>
    <t>Rocket refinance share</t>
  </si>
  <si>
    <t>Non-origination platform revenue</t>
  </si>
  <si>
    <t>Target P/E</t>
  </si>
  <si>
    <t>Constants</t>
  </si>
  <si>
    <t>barclays_pt</t>
  </si>
  <si>
    <t>barrons_deutsche_pt</t>
  </si>
  <si>
    <t>benchmark_pt</t>
  </si>
  <si>
    <t>fy2025_closed_loan_volume</t>
  </si>
  <si>
    <t>jefferies_pt</t>
  </si>
  <si>
    <t>kbw_eps_2026e</t>
  </si>
  <si>
    <t>kbw_eps_2027e</t>
  </si>
  <si>
    <t>kbw_eps_2028e</t>
  </si>
  <si>
    <t>q1_2026_adjusted_eps</t>
  </si>
  <si>
    <t>q1_2026_adjusted_net_income</t>
  </si>
  <si>
    <t>q1_2026_adjusted_revenue</t>
  </si>
  <si>
    <t>q1_2026_closed_loan_volume</t>
  </si>
  <si>
    <t>q1_2026_gain_on_sale_margin</t>
  </si>
  <si>
    <t>q2_2026_adjusted_eps</t>
  </si>
  <si>
    <t>q2_2026_adjusted_net_income</t>
  </si>
  <si>
    <t>q2_2026_adjusted_revenue</t>
  </si>
  <si>
    <t>q2_2026_closed_loan_volume</t>
  </si>
  <si>
    <t>q2_2026_gain_on_sale_margin</t>
  </si>
  <si>
    <t>q2_2026_purchase_share</t>
  </si>
  <si>
    <t>q2_2026_refinance_share</t>
  </si>
  <si>
    <t>q3_2026_adjusted_revenue_midpoint</t>
  </si>
  <si>
    <t>Calculations</t>
  </si>
  <si>
    <t>adjusted_net_income_needed_for_barclays_pt</t>
  </si>
  <si>
    <t>adjusted_net_income_needed_for_barrons_deutsche_pt</t>
  </si>
  <si>
    <t>adjusted_net_income_needed_for_benchmark_pt</t>
  </si>
  <si>
    <t>adjusted_net_income_needed_for_jefferies_pt</t>
  </si>
  <si>
    <t>kbw_2027_value_at_target_pe</t>
  </si>
  <si>
    <t>mortgage_market_b</t>
  </si>
  <si>
    <t>purchase_closed_volume_b</t>
  </si>
  <si>
    <t>refinance_closed_volume_b</t>
  </si>
  <si>
    <t>closed_loan_volume_b</t>
  </si>
  <si>
    <t>origination_revenue</t>
  </si>
  <si>
    <t>adjusted_revenue</t>
  </si>
  <si>
    <t>adjusted_net_income</t>
  </si>
  <si>
    <t>adjusted_eps</t>
  </si>
  <si>
    <t>current_pe_2027e</t>
  </si>
  <si>
    <t>fair_value</t>
  </si>
  <si>
    <t>implied_market_cap</t>
  </si>
  <si>
    <t>upside</t>
  </si>
  <si>
    <t>Outputs</t>
  </si>
  <si>
    <t>Fair value</t>
  </si>
  <si>
    <t>Upside</t>
  </si>
  <si>
    <t>FY2027E adjusted EPS</t>
  </si>
  <si>
    <t>FY2027E closed loan volume</t>
  </si>
  <si>
    <t>FY2027E adjusted revenue</t>
  </si>
  <si>
    <t>Implied market cap</t>
  </si>
  <si>
    <t>Current P/E on FY2027E</t>
  </si>
  <si>
    <t>KBW 2027 EPS value at target P/E</t>
  </si>
  <si>
    <t>Adjusted net income needed for $17 PT</t>
  </si>
  <si>
    <t>Adjusted net income needed for $21 PT</t>
  </si>
  <si>
    <t>Adjusted net income needed for $24 PT</t>
  </si>
  <si>
    <t>Adjusted net income needed for $25 PT</t>
  </si>
  <si>
    <t>Operating driver bridge</t>
  </si>
  <si>
    <t>FY2026E</t>
  </si>
  <si>
    <t>FY2027E</t>
  </si>
  <si>
    <t>FY2028E</t>
  </si>
  <si>
    <t>Purchase market</t>
  </si>
  <si>
    <t>Refinance market</t>
  </si>
  <si>
    <t>Total mortgage market</t>
  </si>
  <si>
    <t>Closed loan volume</t>
  </si>
  <si>
    <t>Origination revenue</t>
  </si>
  <si>
    <t>Adjusted revenue</t>
  </si>
  <si>
    <t>Adjusted net income</t>
  </si>
  <si>
    <t>Adjusted EPS</t>
  </si>
  <si>
    <t>FY2027E fair value sensitivity (static)</t>
  </si>
  <si>
    <t>Scenarios (reference)</t>
  </si>
  <si>
    <t>base</t>
  </si>
  <si>
    <t>adjusted_net_income_margin = [0.088, 0.16, 0.18, 0.2], gain_on_sale_margin = [0.0282, 0.026, 0.0285, 0.029], purchase_market_b = [1500, 1550, 1650, 1750], purchase_share = [0.05, 0.062, 0.068, 0.075], redfin_revenue_synergy = [0, 150, 300, 450], refinance_market_b = [350, 650, 850, 900], refinance_share = [0.158, 0.143, 0.18, 0.2], servicing_platform_revenue = [2800, 5800, 6000, 6200], target_pe = 22.5</t>
  </si>
  <si>
    <t>bear</t>
  </si>
  <si>
    <t>adjusted_net_income_margin = [0.088, 0.14, 0.15, 0.16], gain_on_sale_margin = [0.0282, 0.0245, 0.026, 0.0265], purchase_market_b = [1500, 1500, 1550, 1600], purchase_share = [0.05, 0.055, 0.058, 0.062], redfin_revenue_synergy = [0, 75, 150, 225], refinance_market_b = [350, 500, 600, 650], refinance_share = [0.158, 0.135, 0.155, 0.165], servicing_platform_revenue = [2800, 5200, 5400, 5600], target_pe = 15</t>
  </si>
  <si>
    <t>bull</t>
  </si>
  <si>
    <t>adjusted_net_income_margin = [0.088, 0.17, 0.2, 0.22], gain_on_sale_margin = [0.0282, 0.027, 0.029, 0.03], purchase_market_b = [1500, 1650, 1700, 1850], purchase_share = [0.05, 0.065, 0.08, 0.085], redfin_revenue_synergy = [0, 200, 450, 750], refinance_market_b = [350, 800, 950, 1100], refinance_share = [0.158, 0.165, 0.2, 0.22], servicing_platform_revenue = [2800, 6200, 6500, 6800], target_pe = 24</t>
  </si>
  <si>
    <t>Claim</t>
  </si>
  <si>
    <t>URL</t>
  </si>
  <si>
    <t>Accessed</t>
  </si>
  <si>
    <t>Q2 2026 adjusted revenue was $2.761B, adjusted net income was $441M, adjusted EPS was $0.16, and Q3 adjusted-revenue guidance was $2.5B-$2.7B.</t>
  </si>
  <si>
    <t>https://www.sec.gov/Archives/edgar/data/1805284/000180528426000082/rkt-063020268xkex991earnin.htm</t>
  </si>
  <si>
    <t>2026-08-07</t>
  </si>
  <si>
    <t>Q2 total closed origination volume was $49.1B, total gain-on-sale margin was 2.48%, purchase share was 6.2%, and refinance share was 14.3%.</t>
  </si>
  <si>
    <t>Q2 adjusted diluted weighted-average shares were 2.844B.</t>
  </si>
  <si>
    <t>KBW public summary included 2026E, 2027E and 2028E EPS estimates of $0.69, $0.99 and $1.12.</t>
  </si>
  <si>
    <t>https://www.investing.com/news/analyst-ratings/keefe-bruyette-cuts-rocket-cos-stock-price-target-on-rate-outlook-93CH-4680922</t>
  </si>
  <si>
    <t>2026-07-10</t>
  </si>
  <si>
    <t>Barron's bullish write-up cited Rocket's path toward 8% purchase share and materially higher refinance reach.</t>
  </si>
  <si>
    <t>https://www.barrons.com/articles/buy-rocket-companies-stock-price-pick-60a04f86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</si>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</sst>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00%"/>
    <numFmt numFmtId="166" formatCode="&quot;$&quot;0.00"/>
    <numFmt numFmtId="167" formatCode="&quot;$&quot;#,##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4" fillId="0" borderId="0" xfId="0" applyFon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row>
    <row r="6">
      <c r="A6" s="4" t="s">
        <v>7</v>
      </c>
    </row>
    <row r="7">
      <c r="A7" s="5" t="s">
        <v>8</v>
      </c>
      <c r="B7" s="6">
        <v>0.088</v>
      </c>
      <c r="C7" s="6">
        <v>0.16</v>
      </c>
      <c r="D7" s="6">
        <v>0.18</v>
      </c>
      <c r="E7" s="6">
        <v>0.2</v>
      </c>
    </row>
    <row r="8">
      <c r="A8" s="5" t="s">
        <v>9</v>
      </c>
      <c r="B8">
        <v>13.65</v>
      </c>
    </row>
    <row r="9">
      <c r="A9" s="5" t="s">
        <v>10</v>
      </c>
      <c r="B9">
        <v>2844</v>
      </c>
    </row>
    <row r="10">
      <c r="A10" s="5" t="s">
        <v>11</v>
      </c>
      <c r="B10" s="7">
        <v>0.0282</v>
      </c>
      <c r="C10" s="7">
        <v>0.026</v>
      </c>
      <c r="D10" s="7">
        <v>0.0285</v>
      </c>
      <c r="E10" s="7">
        <v>0.029</v>
      </c>
    </row>
    <row r="11">
      <c r="A11" s="5" t="s">
        <v>12</v>
      </c>
      <c r="B11">
        <v>1500</v>
      </c>
      <c r="C11">
        <v>1550</v>
      </c>
      <c r="D11">
        <v>1650</v>
      </c>
      <c r="E11">
        <v>1750</v>
      </c>
    </row>
    <row r="12">
      <c r="A12" s="5" t="s">
        <v>13</v>
      </c>
      <c r="B12" s="6">
        <v>0.05</v>
      </c>
      <c r="C12" s="6">
        <v>0.062</v>
      </c>
      <c r="D12" s="6">
        <v>0.068</v>
      </c>
      <c r="E12" s="6">
        <v>0.075</v>
      </c>
    </row>
    <row r="13">
      <c r="A13" s="5" t="s">
        <v>14</v>
      </c>
      <c r="B13">
        <v>0</v>
      </c>
      <c r="C13">
        <v>150</v>
      </c>
      <c r="D13">
        <v>300</v>
      </c>
      <c r="E13">
        <v>450</v>
      </c>
    </row>
    <row r="14">
      <c r="A14" s="5" t="s">
        <v>15</v>
      </c>
      <c r="B14">
        <v>350</v>
      </c>
      <c r="C14">
        <v>650</v>
      </c>
      <c r="D14">
        <v>850</v>
      </c>
      <c r="E14">
        <v>900</v>
      </c>
    </row>
    <row r="15">
      <c r="A15" s="5" t="s">
        <v>16</v>
      </c>
      <c r="B15" s="6">
        <v>0.158</v>
      </c>
      <c r="C15" s="6">
        <v>0.143</v>
      </c>
      <c r="D15" s="6">
        <v>0.18</v>
      </c>
      <c r="E15" s="6">
        <v>0.2</v>
      </c>
    </row>
    <row r="16">
      <c r="A16" s="5" t="s">
        <v>17</v>
      </c>
      <c r="B16">
        <v>2800</v>
      </c>
      <c r="C16">
        <v>5800</v>
      </c>
      <c r="D16">
        <v>6000</v>
      </c>
      <c r="E16">
        <v>6200</v>
      </c>
    </row>
    <row r="17">
      <c r="A17" s="5" t="s">
        <v>18</v>
      </c>
      <c r="B17">
        <v>22.5</v>
      </c>
    </row>
    <row r="18">
      <c r="A18" s="4" t="s">
        <v>19</v>
      </c>
    </row>
    <row r="19">
      <c r="A19" s="5" t="s">
        <v>20</v>
      </c>
      <c r="B19">
        <v>17</v>
      </c>
    </row>
    <row r="20">
      <c r="A20" s="5" t="s">
        <v>21</v>
      </c>
      <c r="B20">
        <v>24</v>
      </c>
    </row>
    <row r="21">
      <c r="A21" s="5" t="s">
        <v>22</v>
      </c>
      <c r="B21">
        <v>21</v>
      </c>
    </row>
    <row r="22">
      <c r="A22" s="5" t="s">
        <v>23</v>
      </c>
      <c r="B22">
        <v>130.352</v>
      </c>
    </row>
    <row r="23">
      <c r="A23" s="5" t="s">
        <v>24</v>
      </c>
      <c r="B23">
        <v>25</v>
      </c>
    </row>
    <row r="24">
      <c r="A24" s="5" t="s">
        <v>25</v>
      </c>
      <c r="B24">
        <v>0.69</v>
      </c>
    </row>
    <row r="25">
      <c r="A25" s="5" t="s">
        <v>26</v>
      </c>
      <c r="B25">
        <v>0.99</v>
      </c>
    </row>
    <row r="26">
      <c r="A26" s="5" t="s">
        <v>27</v>
      </c>
      <c r="B26">
        <v>1.12</v>
      </c>
    </row>
    <row r="27">
      <c r="A27" s="5" t="s">
        <v>28</v>
      </c>
      <c r="B27">
        <v>0.15</v>
      </c>
    </row>
    <row r="28">
      <c r="A28" s="5" t="s">
        <v>29</v>
      </c>
      <c r="B28">
        <v>422</v>
      </c>
    </row>
    <row r="29">
      <c r="A29" s="5" t="s">
        <v>30</v>
      </c>
      <c r="B29">
        <v>2820</v>
      </c>
    </row>
    <row r="30">
      <c r="A30" s="5" t="s">
        <v>31</v>
      </c>
      <c r="B30">
        <v>44.653</v>
      </c>
    </row>
    <row r="31">
      <c r="A31" s="5" t="s">
        <v>32</v>
      </c>
      <c r="B31">
        <v>0.0274</v>
      </c>
    </row>
    <row r="32">
      <c r="A32" s="5" t="s">
        <v>33</v>
      </c>
      <c r="B32">
        <v>0.16</v>
      </c>
    </row>
    <row r="33">
      <c r="A33" s="5" t="s">
        <v>34</v>
      </c>
      <c r="B33">
        <v>441</v>
      </c>
    </row>
    <row r="34">
      <c r="A34" s="5" t="s">
        <v>35</v>
      </c>
      <c r="B34">
        <v>2761</v>
      </c>
    </row>
    <row r="35">
      <c r="A35" s="5" t="s">
        <v>36</v>
      </c>
      <c r="B35">
        <v>49.1</v>
      </c>
    </row>
    <row r="36">
      <c r="A36" s="5" t="s">
        <v>37</v>
      </c>
      <c r="B36">
        <v>0.0248</v>
      </c>
    </row>
    <row r="37">
      <c r="A37" s="5" t="s">
        <v>38</v>
      </c>
      <c r="B37">
        <v>0.062</v>
      </c>
    </row>
    <row r="38">
      <c r="A38" s="5" t="s">
        <v>39</v>
      </c>
      <c r="B38">
        <v>0.143</v>
      </c>
    </row>
    <row r="39">
      <c r="A39" s="5" t="s">
        <v>40</v>
      </c>
      <c r="B39">
        <v>2600</v>
      </c>
    </row>
    <row r="40">
      <c r="A40" s="4" t="s">
        <v>41</v>
      </c>
    </row>
    <row r="41">
      <c r="A41" s="5" t="s">
        <v>42</v>
      </c>
      <c r="B41" t="str">
        <f>((Model!$B$19/Model!$B$17)*Model!$B$9)</f>
      </c>
    </row>
    <row r="42">
      <c r="A42" s="5" t="s">
        <v>43</v>
      </c>
      <c r="B42" t="str">
        <f>((Model!$B$20/Model!$B$17)*Model!$B$9)</f>
      </c>
    </row>
    <row r="43">
      <c r="A43" s="5" t="s">
        <v>44</v>
      </c>
      <c r="B43" t="str">
        <f>((Model!$B$21/Model!$B$17)*Model!$B$9)</f>
      </c>
    </row>
    <row r="44">
      <c r="A44" s="5" t="s">
        <v>45</v>
      </c>
      <c r="B44" t="str">
        <f>((Model!$B$23/Model!$B$17)*Model!$B$9)</f>
      </c>
    </row>
    <row r="45">
      <c r="A45" s="5" t="s">
        <v>46</v>
      </c>
      <c r="B45" t="str">
        <f>(Model!$B$25*Model!$B$17)</f>
      </c>
    </row>
    <row r="46">
      <c r="A46" s="5" t="s">
        <v>47</v>
      </c>
      <c r="B46" t="str">
        <f>(Model!$B$11+Model!$B$14)</f>
      </c>
      <c r="C46" t="str">
        <f>(Model!$C$11+Model!$C$14)</f>
      </c>
      <c r="D46" t="str">
        <f>(Model!$D$11+Model!$D$14)</f>
      </c>
      <c r="E46" t="str">
        <f>(Model!$E$11+Model!$E$14)</f>
      </c>
    </row>
    <row r="47">
      <c r="A47" s="5" t="s">
        <v>48</v>
      </c>
      <c r="B47" t="str">
        <f>(Model!$B$11*Model!$B$12)</f>
      </c>
      <c r="C47" t="str">
        <f>(Model!$C$11*Model!$C$12)</f>
      </c>
      <c r="D47" t="str">
        <f>(Model!$D$11*Model!$D$12)</f>
      </c>
      <c r="E47" t="str">
        <f>(Model!$E$11*Model!$E$12)</f>
      </c>
    </row>
    <row r="48">
      <c r="A48" s="5" t="s">
        <v>49</v>
      </c>
      <c r="B48" t="str">
        <f>(Model!$B$14*Model!$B$15)</f>
      </c>
      <c r="C48" t="str">
        <f>(Model!$C$14*Model!$C$15)</f>
      </c>
      <c r="D48" t="str">
        <f>(Model!$D$14*Model!$D$15)</f>
      </c>
      <c r="E48" t="str">
        <f>(Model!$E$14*Model!$E$15)</f>
      </c>
    </row>
    <row r="49">
      <c r="A49" s="5" t="s">
        <v>50</v>
      </c>
      <c r="B49" t="str">
        <f>(Model!$B$47+Model!$B$48)</f>
      </c>
      <c r="C49" t="str">
        <f>(Model!$C$47+Model!$C$48)</f>
      </c>
      <c r="D49" t="str">
        <f>(Model!$D$47+Model!$D$48)</f>
      </c>
      <c r="E49" t="str">
        <f>(Model!$E$47+Model!$E$48)</f>
      </c>
    </row>
    <row r="50">
      <c r="A50" s="5" t="s">
        <v>51</v>
      </c>
      <c r="B50" t="str">
        <f>((Model!$B$49*1000)*Model!$B$10)</f>
      </c>
      <c r="C50" t="str">
        <f>((Model!$C$49*1000)*Model!$C$10)</f>
      </c>
      <c r="D50" t="str">
        <f>((Model!$D$49*1000)*Model!$D$10)</f>
      </c>
      <c r="E50" t="str">
        <f>((Model!$E$49*1000)*Model!$E$10)</f>
      </c>
    </row>
    <row r="51">
      <c r="A51" s="5" t="s">
        <v>52</v>
      </c>
      <c r="B51" t="str">
        <f>((Model!$B$50+Model!$B$16)+Model!$B$13)</f>
      </c>
      <c r="C51" t="str">
        <f>((Model!$C$50+Model!$C$16)+Model!$C$13)</f>
      </c>
      <c r="D51" t="str">
        <f>((Model!$D$50+Model!$D$16)+Model!$D$13)</f>
      </c>
      <c r="E51" t="str">
        <f>((Model!$E$50+Model!$E$16)+Model!$E$13)</f>
      </c>
    </row>
    <row r="52">
      <c r="A52" s="5" t="s">
        <v>53</v>
      </c>
      <c r="B52" t="str">
        <f>(Model!$B$51*Model!$B$7)</f>
      </c>
      <c r="C52" t="str">
        <f>(Model!$C$51*Model!$C$7)</f>
      </c>
      <c r="D52" t="str">
        <f>(Model!$D$51*Model!$D$7)</f>
      </c>
      <c r="E52" t="str">
        <f>(Model!$E$51*Model!$E$7)</f>
      </c>
    </row>
    <row r="53">
      <c r="A53" s="5" t="s">
        <v>54</v>
      </c>
      <c r="B53" t="str">
        <f>(Model!$B$52/Model!$B$9)</f>
      </c>
      <c r="C53" t="str">
        <f>(Model!$C$52/Model!$B$9)</f>
      </c>
      <c r="D53" t="str">
        <f>(Model!$D$52/Model!$B$9)</f>
      </c>
      <c r="E53" t="str">
        <f>(Model!$E$52/Model!$B$9)</f>
      </c>
    </row>
    <row r="54">
      <c r="A54" s="5" t="s">
        <v>55</v>
      </c>
      <c r="B54" t="str">
        <f>(Model!$B$8/Model!$D$53)</f>
      </c>
    </row>
    <row r="55">
      <c r="A55" s="5" t="s">
        <v>56</v>
      </c>
      <c r="B55" t="str">
        <f>(Model!$D$53*Model!$B$17)</f>
      </c>
    </row>
    <row r="56">
      <c r="A56" s="5" t="s">
        <v>57</v>
      </c>
      <c r="B56" t="str">
        <f>(Model!$B$55*Model!$B$9)</f>
      </c>
    </row>
    <row r="57">
      <c r="A57" s="5" t="s">
        <v>58</v>
      </c>
      <c r="B57" t="str">
        <f>((Model!$B$55/Model!$B$8)-1)</f>
      </c>
    </row>
    <row r="58">
      <c r="A58" s="4" t="s">
        <v>59</v>
      </c>
    </row>
    <row r="59">
      <c r="A59" s="8" t="s">
        <v>60</v>
      </c>
      <c r="B59" s="9" t="str">
        <f>Model!$B$55</f>
      </c>
    </row>
    <row r="60">
      <c r="A60" s="5" t="s">
        <v>61</v>
      </c>
      <c r="B60" s="6" t="str">
        <f>Model!$B$57</f>
      </c>
    </row>
    <row r="61">
      <c r="A61" s="5" t="s">
        <v>62</v>
      </c>
      <c r="B61" s="9" t="str">
        <f>Model!$D$53</f>
      </c>
    </row>
    <row r="62">
      <c r="A62" s="5" t="s">
        <v>63</v>
      </c>
      <c r="B62" s="10" t="str">
        <f>Model!$D$49</f>
      </c>
    </row>
    <row r="63">
      <c r="A63" s="5" t="s">
        <v>64</v>
      </c>
      <c r="B63" s="10" t="str">
        <f>Model!$D$51</f>
      </c>
    </row>
    <row r="64">
      <c r="A64" s="5" t="s">
        <v>65</v>
      </c>
      <c r="B64" s="10" t="str">
        <f>Model!$B$56</f>
      </c>
    </row>
    <row r="65">
      <c r="A65" s="5" t="s">
        <v>66</v>
      </c>
      <c r="B65" s="11" t="str">
        <f>Model!$B$54</f>
      </c>
    </row>
    <row r="66">
      <c r="A66" s="5" t="s">
        <v>67</v>
      </c>
      <c r="B66" s="9" t="str">
        <f>Model!$B$45</f>
      </c>
    </row>
    <row r="67">
      <c r="A67" s="5" t="s">
        <v>68</v>
      </c>
      <c r="B67" s="10" t="str">
        <f>Model!$B$41</f>
      </c>
    </row>
    <row r="68">
      <c r="A68" s="5" t="s">
        <v>69</v>
      </c>
      <c r="B68" s="10" t="str">
        <f>Model!$B$43</f>
      </c>
    </row>
    <row r="69">
      <c r="A69" s="5" t="s">
        <v>70</v>
      </c>
      <c r="B69" s="10" t="str">
        <f>Model!$B$42</f>
      </c>
    </row>
    <row r="70">
      <c r="A70" s="5" t="s">
        <v>71</v>
      </c>
      <c r="B70" s="10" t="str">
        <f>Model!$B$44</f>
      </c>
    </row>
    <row r="72">
      <c r="A72" s="4" t="s">
        <v>72</v>
      </c>
    </row>
    <row r="73">
      <c r="B73" s="3" t="s">
        <v>3</v>
      </c>
      <c r="C73" s="3" t="s">
        <v>73</v>
      </c>
      <c r="D73" s="3" t="s">
        <v>74</v>
      </c>
      <c r="E73" s="3" t="s">
        <v>75</v>
      </c>
    </row>
    <row r="74">
      <c r="A74" s="5" t="s">
        <v>76</v>
      </c>
      <c r="B74" s="10" t="str">
        <f>Model!$B$11</f>
      </c>
      <c r="C74" s="10" t="str">
        <f>Model!$C$11</f>
      </c>
      <c r="D74" s="10" t="str">
        <f>Model!$D$11</f>
      </c>
      <c r="E74" s="10" t="str">
        <f>Model!$E$11</f>
      </c>
    </row>
    <row r="75">
      <c r="A75" s="5" t="s">
        <v>77</v>
      </c>
      <c r="B75" s="10" t="str">
        <f>Model!$B$14</f>
      </c>
      <c r="C75" s="10" t="str">
        <f>Model!$C$14</f>
      </c>
      <c r="D75" s="10" t="str">
        <f>Model!$D$14</f>
      </c>
      <c r="E75" s="10" t="str">
        <f>Model!$E$14</f>
      </c>
    </row>
    <row r="76">
      <c r="A76" s="5" t="s">
        <v>78</v>
      </c>
      <c r="B76" s="10" t="str">
        <f>Model!$B$46</f>
      </c>
      <c r="C76" s="10" t="str">
        <f>Model!$C$46</f>
      </c>
      <c r="D76" s="10" t="str">
        <f>Model!$D$46</f>
      </c>
      <c r="E76" s="10" t="str">
        <f>Model!$E$46</f>
      </c>
    </row>
    <row r="77">
      <c r="A77" s="5" t="s">
        <v>13</v>
      </c>
      <c r="B77" s="6" t="str">
        <f>Model!$B$12</f>
      </c>
      <c r="C77" s="6" t="str">
        <f>Model!$C$12</f>
      </c>
      <c r="D77" s="6" t="str">
        <f>Model!$D$12</f>
      </c>
      <c r="E77" s="6" t="str">
        <f>Model!$E$12</f>
      </c>
    </row>
    <row r="78">
      <c r="A78" s="5" t="s">
        <v>16</v>
      </c>
      <c r="B78" s="6" t="str">
        <f>Model!$B$15</f>
      </c>
      <c r="C78" s="6" t="str">
        <f>Model!$C$15</f>
      </c>
      <c r="D78" s="6" t="str">
        <f>Model!$D$15</f>
      </c>
      <c r="E78" s="6" t="str">
        <f>Model!$E$15</f>
      </c>
    </row>
    <row r="79">
      <c r="A79" s="5" t="s">
        <v>79</v>
      </c>
      <c r="B79" s="10" t="str">
        <f>Model!$B$49</f>
      </c>
      <c r="C79" s="10" t="str">
        <f>Model!$C$49</f>
      </c>
      <c r="D79" s="10" t="str">
        <f>Model!$D$49</f>
      </c>
      <c r="E79" s="10" t="str">
        <f>Model!$E$49</f>
      </c>
    </row>
    <row r="80">
      <c r="A80" s="5" t="s">
        <v>11</v>
      </c>
      <c r="B80" s="7" t="str">
        <f>Model!$B$10</f>
      </c>
      <c r="C80" s="7" t="str">
        <f>Model!$C$10</f>
      </c>
      <c r="D80" s="7" t="str">
        <f>Model!$D$10</f>
      </c>
      <c r="E80" s="7" t="str">
        <f>Model!$E$10</f>
      </c>
    </row>
    <row r="81">
      <c r="A81" s="5" t="s">
        <v>80</v>
      </c>
      <c r="B81" s="10" t="str">
        <f>Model!$B$50</f>
      </c>
      <c r="C81" s="10" t="str">
        <f>Model!$C$50</f>
      </c>
      <c r="D81" s="10" t="str">
        <f>Model!$D$50</f>
      </c>
      <c r="E81" s="10" t="str">
        <f>Model!$E$50</f>
      </c>
    </row>
    <row r="82">
      <c r="A82" s="5" t="s">
        <v>17</v>
      </c>
      <c r="B82" s="10" t="str">
        <f>Model!$B$16</f>
      </c>
      <c r="C82" s="10" t="str">
        <f>Model!$C$16</f>
      </c>
      <c r="D82" s="10" t="str">
        <f>Model!$D$16</f>
      </c>
      <c r="E82" s="10" t="str">
        <f>Model!$E$16</f>
      </c>
    </row>
    <row r="83">
      <c r="A83" s="5" t="s">
        <v>14</v>
      </c>
      <c r="B83" s="10" t="str">
        <f>Model!$B$13</f>
      </c>
      <c r="C83" s="10" t="str">
        <f>Model!$C$13</f>
      </c>
      <c r="D83" s="10" t="str">
        <f>Model!$D$13</f>
      </c>
      <c r="E83" s="10" t="str">
        <f>Model!$E$13</f>
      </c>
    </row>
    <row r="84">
      <c r="A84" s="5" t="s">
        <v>81</v>
      </c>
      <c r="B84" s="10" t="str">
        <f>Model!$B$51</f>
      </c>
      <c r="C84" s="10" t="str">
        <f>Model!$C$51</f>
      </c>
      <c r="D84" s="10" t="str">
        <f>Model!$D$51</f>
      </c>
      <c r="E84" s="10" t="str">
        <f>Model!$E$51</f>
      </c>
    </row>
    <row r="85">
      <c r="A85" s="5" t="s">
        <v>8</v>
      </c>
      <c r="B85" s="6" t="str">
        <f>Model!$B$7</f>
      </c>
      <c r="C85" s="6" t="str">
        <f>Model!$C$7</f>
      </c>
      <c r="D85" s="6" t="str">
        <f>Model!$D$7</f>
      </c>
      <c r="E85" s="6" t="str">
        <f>Model!$E$7</f>
      </c>
    </row>
    <row r="86">
      <c r="A86" s="5" t="s">
        <v>82</v>
      </c>
      <c r="B86" s="10" t="str">
        <f>Model!$B$52</f>
      </c>
      <c r="C86" s="10" t="str">
        <f>Model!$C$52</f>
      </c>
      <c r="D86" s="10" t="str">
        <f>Model!$D$52</f>
      </c>
      <c r="E86" s="10" t="str">
        <f>Model!$E$52</f>
      </c>
    </row>
    <row r="87">
      <c r="A87" s="5" t="s">
        <v>83</v>
      </c>
      <c r="B87" s="9" t="str">
        <f>Model!$B$53</f>
      </c>
      <c r="C87" s="9" t="str">
        <f>Model!$C$53</f>
      </c>
      <c r="D87" s="9" t="str">
        <f>Model!$D$53</f>
      </c>
      <c r="E87" s="9" t="str">
        <f>Model!$E$53</f>
      </c>
    </row>
    <row r="89">
      <c r="A89" s="4" t="s">
        <v>84</v>
      </c>
    </row>
    <row r="90">
      <c r="A90" s="3" t="s">
        <v>15</v>
      </c>
      <c r="B90" s="6">
        <v>0.14</v>
      </c>
      <c r="C90" s="6">
        <v>0.16</v>
      </c>
      <c r="D90" s="6">
        <v>0.18</v>
      </c>
      <c r="E90" s="6">
        <v>0.2</v>
      </c>
      <c r="F90" s="6">
        <v>0.22</v>
      </c>
    </row>
    <row r="91">
      <c r="A91">
        <v>600</v>
      </c>
      <c r="B91" s="9">
        <v>16.934382911392404</v>
      </c>
      <c r="C91" s="9">
        <v>17.421408227848104</v>
      </c>
      <c r="D91" s="9">
        <v>17.9084335443038</v>
      </c>
      <c r="E91" s="9">
        <v>18.395458860759494</v>
      </c>
      <c r="F91" s="9">
        <v>18.88248417721519</v>
      </c>
    </row>
    <row r="92">
      <c r="A92">
        <v>750</v>
      </c>
      <c r="B92" s="9">
        <v>17.786677215189872</v>
      </c>
      <c r="C92" s="9">
        <v>18.395458860759494</v>
      </c>
      <c r="D92" s="9">
        <v>19.004240506329115</v>
      </c>
      <c r="E92" s="9">
        <v>19.613022151898736</v>
      </c>
      <c r="F92" s="9">
        <v>20.221803797468354</v>
      </c>
    </row>
    <row r="93">
      <c r="A93">
        <v>850</v>
      </c>
      <c r="B93" s="9">
        <v>18.35487341772152</v>
      </c>
      <c r="C93" s="9">
        <v>19.044825949367088</v>
      </c>
      <c r="D93" s="9">
        <v>19.734778481012658</v>
      </c>
      <c r="E93" s="9">
        <v>20.42473101265823</v>
      </c>
      <c r="F93" s="9">
        <v>21.114683544303798</v>
      </c>
    </row>
    <row r="94">
      <c r="A94">
        <v>1000</v>
      </c>
      <c r="B94" s="9">
        <v>19.20716772151899</v>
      </c>
      <c r="C94" s="9">
        <v>20.01887658227848</v>
      </c>
      <c r="D94" s="9">
        <v>20.830585443037975</v>
      </c>
      <c r="E94" s="9">
        <v>21.64229430379747</v>
      </c>
      <c r="F94" s="9">
        <v>22.454003164556962</v>
      </c>
    </row>
    <row r="95">
      <c r="A95">
        <v>1200</v>
      </c>
      <c r="B95" s="9">
        <v>20.34356012658228</v>
      </c>
      <c r="C95" s="9">
        <v>21.317610759493668</v>
      </c>
      <c r="D95" s="9">
        <v>22.291661392405064</v>
      </c>
      <c r="E95" s="9">
        <v>23.265712025316457</v>
      </c>
      <c r="F95" s="9">
        <v>24.239762658227846</v>
      </c>
    </row>
    <row r="97">
      <c r="A97" s="4" t="s">
        <v>85</v>
      </c>
    </row>
    <row r="98">
      <c r="A98" s="5" t="s">
        <v>86</v>
      </c>
      <c r="B98" t="s">
        <v>87</v>
      </c>
    </row>
    <row r="99">
      <c r="A99" s="5" t="s">
        <v>88</v>
      </c>
      <c r="B99" t="s">
        <v>89</v>
      </c>
    </row>
    <row r="100">
      <c r="A100" s="5" t="s">
        <v>90</v>
      </c>
      <c r="B100" t="s">
        <v>91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105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92</v>
      </c>
      <c r="B1" s="4" t="s">
        <v>93</v>
      </c>
      <c r="C1" s="4" t="s">
        <v>94</v>
      </c>
    </row>
    <row r="2">
      <c r="A2" t="s">
        <v>95</v>
      </c>
      <c r="B2" t="s">
        <v>96</v>
      </c>
      <c r="C2" t="s">
        <v>97</v>
      </c>
    </row>
    <row r="3">
      <c r="A3" t="s">
        <v>98</v>
      </c>
      <c r="B3" t="s">
        <v>96</v>
      </c>
      <c r="C3" t="s">
        <v>97</v>
      </c>
    </row>
    <row r="4">
      <c r="A4" t="s">
        <v>99</v>
      </c>
      <c r="B4" t="s">
        <v>96</v>
      </c>
      <c r="C4" t="s">
        <v>97</v>
      </c>
    </row>
    <row r="5">
      <c r="A5" t="s">
        <v>100</v>
      </c>
      <c r="B5" t="s">
        <v>101</v>
      </c>
      <c r="C5" t="s">
        <v>102</v>
      </c>
    </row>
    <row r="6">
      <c r="A6" t="s">
        <v>103</v>
      </c>
      <c r="B6" t="s">
        <v>104</v>
      </c>
      <c r="C6" t="s">
        <v>102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