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Model!$B$7</definedName>
    <definedName name="standalone_net_debt">Model!$B$14</definedName>
    <definedName name="mplx_stake_value">Model!$B$16</definedName>
    <definedName name="standalone_enterprise_value">Model!$B$17</definedName>
    <definedName name="equity_value">Model!$B$18</definedName>
    <definedName name="mplx_holdco_discount">Model!$B$8</definedName>
    <definedName name="mplx_market_cap">Model!$B$9</definedName>
    <definedName name="mplx_ownership">Model!$B$10</definedName>
    <definedName name="refining_multiple">Model!$B$11</definedName>
    <definedName name="shares_outstanding">Model!$B$12</definedName>
    <definedName name="standalone_ebitda">Model!$B$13</definedName>
    <definedName name="fair_value">Model!$B$19</definedName>
    <definedName name="upside">Model!$B$20</definedName>
  </definedNames>
  <calcPr calcId="122211" fullCalcOnLoad="true"/>
</workbook>
</file>

<file path=xl/sharedStrings.xml><?xml version="1.0" encoding="utf-8"?>
<sst xmlns="http://schemas.openxmlformats.org/spreadsheetml/2006/main" count="63" uniqueCount="63">
  <si>
    <t>MPC refining + MPLX EV/EBITDA SOTP valuation</t>
  </si>
  <si>
    <t xml:space="preserve">Through-cycle sum-of-the-parts for Marathon Petroleum: value standalone refining, renewable diesel and corporate economics at a mid-cycle EV/EBITDA multiple, add the discounted public market value of MPC's ~64% MPLX stake, and subtract standalone net debt. Base case does not annualize the exceptional Q2 2026 R&amp;M quarter (~$6.7B adj. EBITDA); it embeds a modestly enhanced mid-cycle reflecting structural capacity tightness and management's constructive outlook into 2027, stress-tested against the post-earnings share-price rally to ~$399.
</t>
  </si>
  <si>
    <t>As of 2026-09-10  ·  Currency: USD  ·  https://modeledge.ai/model/fm_8ac07a05e1c51b60fc67ba69cc863fdb</t>
  </si>
  <si>
    <t>Current</t>
  </si>
  <si>
    <t>Inputs</t>
  </si>
  <si>
    <t>Current MPC price</t>
  </si>
  <si>
    <t>Discount applied to MPC MPLX stake</t>
  </si>
  <si>
    <t>MPLX public equity value</t>
  </si>
  <si>
    <t>MPC ownership of MPLX common units</t>
  </si>
  <si>
    <t>Standalone EV/EBITDA multiple</t>
  </si>
  <si>
    <t>MPC shares outstanding</t>
  </si>
  <si>
    <t>Normalized standalone EBITDA</t>
  </si>
  <si>
    <t>Standalone MPC net debt</t>
  </si>
  <si>
    <t>Calculations</t>
  </si>
  <si>
    <t>mplx_stake_value</t>
  </si>
  <si>
    <t>standalone_enterprise_value</t>
  </si>
  <si>
    <t>equity_value</t>
  </si>
  <si>
    <t>fair_value</t>
  </si>
  <si>
    <t>upside</t>
  </si>
  <si>
    <t>Outputs</t>
  </si>
  <si>
    <t>Standalone enterprise value</t>
  </si>
  <si>
    <t>MPC value of MPLX stake</t>
  </si>
  <si>
    <t>MPC equity value</t>
  </si>
  <si>
    <t>Fair value per share</t>
  </si>
  <si>
    <t>Upside/downside</t>
  </si>
  <si>
    <t>Valuation bridge ($B except per-share data)</t>
  </si>
  <si>
    <t>Standalone normalized EBITDA</t>
  </si>
  <si>
    <t>Standalone multiple</t>
  </si>
  <si>
    <t>= Standalone enterprise value</t>
  </si>
  <si>
    <t>+ MPC value of MPLX stake</t>
  </si>
  <si>
    <t>- Standalone MPC net debt</t>
  </si>
  <si>
    <t>= MPC equity value</t>
  </si>
  <si>
    <t>Shares outstanding</t>
  </si>
  <si>
    <t>= Fair value per MPC share</t>
  </si>
  <si>
    <t>Scenarios (reference)</t>
  </si>
  <si>
    <t>base</t>
  </si>
  <si>
    <t/>
  </si>
  <si>
    <t>bear</t>
  </si>
  <si>
    <t>mplx_holdco_discount = 0.15, mplx_market_cap = 52, refining_multiple = 4.5, standalone_ebitda = 5, standalone_net_debt = 2</t>
  </si>
  <si>
    <t>bull</t>
  </si>
  <si>
    <t>mplx_holdco_discount = 0.05, mplx_market_cap = 72, refining_multiple = 6.5, standalone_ebitda = 11, standalone_net_debt = -2.5</t>
  </si>
  <si>
    <t>Claim</t>
  </si>
  <si>
    <t>URL</t>
  </si>
  <si>
    <t>Accessed</t>
  </si>
  <si>
    <t>MPC Q2 2026 reported ~$6.7B R&amp;M adjusted EBITDA ($24.84/bbl), $258M Renewable Diesel adjusted EBITDA, ~$8.5B consolidated adjusted EBITDA, 94% crude utilization, 112% R&amp;M margin capture, and $2.8B quarterly capital returns.</t>
  </si>
  <si>
    <t>https://www.sec.gov/Archives/edgar/data/1510295/000151029526000060/mpcq22026earningsrelease.htm</t>
  </si>
  <si>
    <t>MPC Q2 2026 call: management expects an enhanced mid-cycle refining environment through end-2026 into 2027; MPC cash ~$6.7B and consolidated cash ~$7.8B at quarter-end; MPLX 2026 growth capex raised to $2.9B with 12.5% distribution growth targets.</t>
  </si>
  <si>
    <t>https://modeledge.ai/company/MPC/Transcript/27bffdad1589506e3f5478e6995c3085</t>
  </si>
  <si>
    <t>As of June 30, 2026 MPC owned approximately 64% of outstanding MPLX common units; MPLX had ~1.014B common units outstanding.</t>
  </si>
  <si>
    <t>https://www.sec.gov/Archives/edgar/data/1510295/000151029526000061/R15.htm</t>
  </si>
  <si>
    <t>MPC had 280,824,763 shares outstanding as of July 30, 2026, and $6.13B remaining share-repurchase authorization as of June 30, 2026.</t>
  </si>
  <si>
    <t>https://www.stocktitan.net/sec-filings/MPC/10-q-marathon-petroleum-corp-quarterly-earnings-report-083c56de81e5.html</t>
  </si>
  <si>
    <t>Reuters: Q2 2026 R&amp;M margin doubled to $36.33/bbl on Hormuz-related supply disruptions; net income $5.14B.</t>
  </si>
  <si>
    <t>https://www.reuters.com/business/energy/marathon-petroleum-beats-quarterly-profit-estimates-refining-margin-boom-2026-08-04/</t>
  </si>
  <si>
    <t>Simply Wall St narrative fair value ~$324.56 vs price near $388 around early September 2026, framing the stock as fully valued/overvalued on mid-cycle assumptions.</t>
  </si>
  <si>
    <t>https://simplywall.st/stocks/us/energy/nyse-mpc/marathon-petroleum/news/is-marathon-petroleum-mpc-fully-valued-following-strong-earn</t>
  </si>
  <si>
    <t>Piper Sandler maintained Overweight and raised MPC price target to $462 on September 3, 2026 (bullish outlier vs mid-cycle frameworks).</t>
  </si>
  <si>
    <t>https://www.gurufocus.com/news/9066925/mpc-maintained-by-piper-sandler-price-target-raised-to-462</t>
  </si>
  <si>
    <t>Prior Modeledge public SOTP (Aug 8, 2026) used $6.5B normalized standalone EBITDA at 5.0x plus discounted MPLX stake; framework reused with updated market inputs.</t>
  </si>
  <si>
    <t>https://modeledge.ai/model/fm_006a82f34c3c75ea3914f0f5dabf22e2</t>
  </si>
  <si>
    <t>Modeledge market data as of 2026-09-09: MPC $399.44; MPLX $60.23 with public equity value ~$61.12B.</t>
  </si>
  <si>
    <t>https://modeledge.ai/company/MPC</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</si>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</sst>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399.44</v>
      </c>
    </row>
    <row r="8">
      <c r="A8" s="5" t="s">
        <v>6</v>
      </c>
      <c r="B8" s="7">
        <v>0.1</v>
      </c>
    </row>
    <row r="9">
      <c r="A9" s="5" t="s">
        <v>7</v>
      </c>
      <c r="B9" s="6">
        <v>61.12</v>
      </c>
    </row>
    <row r="10">
      <c r="A10" s="5" t="s">
        <v>8</v>
      </c>
      <c r="B10" s="7">
        <v>0.64</v>
      </c>
    </row>
    <row r="11">
      <c r="A11" s="5" t="s">
        <v>9</v>
      </c>
      <c r="B11" s="8">
        <v>5.5</v>
      </c>
    </row>
    <row r="12">
      <c r="A12" s="5" t="s">
        <v>10</v>
      </c>
      <c r="B12" s="9">
        <v>281</v>
      </c>
    </row>
    <row r="13">
      <c r="A13" s="5" t="s">
        <v>11</v>
      </c>
      <c r="B13" s="6">
        <v>7</v>
      </c>
    </row>
    <row r="14">
      <c r="A14" s="5" t="s">
        <v>12</v>
      </c>
      <c r="B14" s="6">
        <v>0.45</v>
      </c>
    </row>
    <row r="15">
      <c r="A15" s="4" t="s">
        <v>13</v>
      </c>
    </row>
    <row r="16">
      <c r="A16" s="5" t="s">
        <v>14</v>
      </c>
      <c r="B16" t="str">
        <f>((Model!$B$9*Model!$B$10)*(1-Model!$B$8))</f>
      </c>
    </row>
    <row r="17">
      <c r="A17" s="5" t="s">
        <v>15</v>
      </c>
      <c r="B17" t="str">
        <f>(Model!$B$13*Model!$B$11)</f>
      </c>
    </row>
    <row r="18">
      <c r="A18" s="5" t="s">
        <v>16</v>
      </c>
      <c r="B18" t="str">
        <f>((Model!$B$17-Model!$B$14)+Model!$B$16)</f>
      </c>
    </row>
    <row r="19">
      <c r="A19" s="5" t="s">
        <v>17</v>
      </c>
      <c r="B19" t="str">
        <f>((Model!$B$18*1000)/Model!$B$12)</f>
      </c>
    </row>
    <row r="20">
      <c r="A20" s="5" t="s">
        <v>18</v>
      </c>
      <c r="B20" t="str">
        <f>((Model!$B$19/Model!$B$7)-1)</f>
      </c>
    </row>
    <row r="21">
      <c r="A21" s="4" t="s">
        <v>19</v>
      </c>
    </row>
    <row r="22">
      <c r="A22" s="5" t="s">
        <v>11</v>
      </c>
      <c r="B22" s="6" t="str">
        <f>Model!$B$13</f>
      </c>
    </row>
    <row r="23">
      <c r="A23" s="5" t="s">
        <v>20</v>
      </c>
      <c r="B23" s="6" t="str">
        <f>Model!$B$17</f>
      </c>
    </row>
    <row r="24">
      <c r="A24" s="5" t="s">
        <v>21</v>
      </c>
      <c r="B24" s="6" t="str">
        <f>Model!$B$16</f>
      </c>
    </row>
    <row r="25">
      <c r="A25" s="5" t="s">
        <v>22</v>
      </c>
      <c r="B25" s="6" t="str">
        <f>Model!$B$18</f>
      </c>
    </row>
    <row r="26">
      <c r="A26" s="5" t="s">
        <v>23</v>
      </c>
      <c r="B26" s="6" t="str">
        <f>Model!$B$19</f>
      </c>
    </row>
    <row r="27">
      <c r="A27" s="5" t="s">
        <v>24</v>
      </c>
      <c r="B27" s="7" t="str">
        <f>Model!$B$20</f>
      </c>
    </row>
    <row r="29">
      <c r="A29" s="4" t="s">
        <v>25</v>
      </c>
    </row>
    <row r="30">
      <c r="B30" s="3" t="s">
        <v>3</v>
      </c>
    </row>
    <row r="31">
      <c r="A31" s="5" t="s">
        <v>26</v>
      </c>
      <c r="B31" s="6" t="str">
        <f>Model!$B$13</f>
      </c>
    </row>
    <row r="32">
      <c r="A32" s="5" t="s">
        <v>27</v>
      </c>
      <c r="B32" s="8" t="str">
        <f>Model!$B$11</f>
      </c>
    </row>
    <row r="33">
      <c r="A33" s="5" t="s">
        <v>28</v>
      </c>
      <c r="B33" s="6" t="str">
        <f>Model!$B$17</f>
      </c>
    </row>
    <row r="34">
      <c r="A34" s="5" t="s">
        <v>29</v>
      </c>
      <c r="B34" s="6" t="str">
        <f>Model!$B$16</f>
      </c>
    </row>
    <row r="35">
      <c r="A35" s="5" t="s">
        <v>30</v>
      </c>
      <c r="B35" s="6" t="str">
        <f>Model!$B$14</f>
      </c>
    </row>
    <row r="36">
      <c r="A36" s="5" t="s">
        <v>31</v>
      </c>
      <c r="B36" s="6" t="str">
        <f>Model!$B$18</f>
      </c>
    </row>
    <row r="37">
      <c r="A37" s="5" t="s">
        <v>32</v>
      </c>
      <c r="B37" s="9" t="str">
        <f>Model!$B$12</f>
      </c>
    </row>
    <row r="38">
      <c r="A38" s="5" t="s">
        <v>33</v>
      </c>
      <c r="B38" s="6" t="str">
        <f>Model!$B$19</f>
      </c>
    </row>
    <row r="40">
      <c r="A40" s="4" t="s">
        <v>34</v>
      </c>
    </row>
    <row r="41">
      <c r="A41" s="5" t="s">
        <v>35</v>
      </c>
      <c r="B41" t="s">
        <v>36</v>
      </c>
    </row>
    <row r="42">
      <c r="A42" s="5" t="s">
        <v>37</v>
      </c>
      <c r="B42" t="s">
        <v>38</v>
      </c>
    </row>
    <row r="43">
      <c r="A43" s="5" t="s">
        <v>39</v>
      </c>
      <c r="B43" t="s">
        <v>40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62</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41</v>
      </c>
      <c r="B1" s="4" t="s">
        <v>42</v>
      </c>
      <c r="C1" s="4" t="s">
        <v>43</v>
      </c>
    </row>
    <row r="2">
      <c r="A2" t="s">
        <v>44</v>
      </c>
      <c r="B2" t="s">
        <v>45</v>
      </c>
      <c r="C2" t="s">
        <v>36</v>
      </c>
    </row>
    <row r="3">
      <c r="A3" t="s">
        <v>46</v>
      </c>
      <c r="B3" t="s">
        <v>47</v>
      </c>
      <c r="C3" t="s">
        <v>36</v>
      </c>
    </row>
    <row r="4">
      <c r="A4" t="s">
        <v>48</v>
      </c>
      <c r="B4" t="s">
        <v>49</v>
      </c>
      <c r="C4" t="s">
        <v>36</v>
      </c>
    </row>
    <row r="5">
      <c r="A5" t="s">
        <v>50</v>
      </c>
      <c r="B5" t="s">
        <v>51</v>
      </c>
      <c r="C5" t="s">
        <v>36</v>
      </c>
    </row>
    <row r="6">
      <c r="A6" t="s">
        <v>52</v>
      </c>
      <c r="B6" t="s">
        <v>53</v>
      </c>
      <c r="C6" t="s">
        <v>36</v>
      </c>
    </row>
    <row r="7">
      <c r="A7" t="s">
        <v>54</v>
      </c>
      <c r="B7" t="s">
        <v>55</v>
      </c>
      <c r="C7" t="s">
        <v>36</v>
      </c>
    </row>
    <row r="8">
      <c r="A8" t="s">
        <v>56</v>
      </c>
      <c r="B8" t="s">
        <v>57</v>
      </c>
      <c r="C8" t="s">
        <v>36</v>
      </c>
    </row>
    <row r="9">
      <c r="A9" t="s">
        <v>58</v>
      </c>
      <c r="B9" t="s">
        <v>59</v>
      </c>
      <c r="C9" t="s">
        <v>36</v>
      </c>
    </row>
    <row r="10">
      <c r="A10" t="s">
        <v>60</v>
      </c>
      <c r="B10" t="s">
        <v>61</v>
      </c>
      <c r="C10"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