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target_ev_ebitda">Model!$B$15</definedName>
    <definedName name="equity_value_m">Model!$B$21</definedName>
    <definedName name="fair_value">Model!$B$22</definedName>
    <definedName name="upside">Model!$B$23</definedName>
    <definedName name="shares_outstanding_m">Model!$B$14</definedName>
    <definedName name="normalized_ebitda_m">Model!$B$19</definedName>
    <definedName name="critical_minerals_option_value_m">Model!$B$7</definedName>
    <definedName name="current_price">Model!$B$8</definedName>
    <definedName name="fob_revenue_per_ton">Model!$B$9</definedName>
    <definedName name="idle_costs_m">Model!$B$10</definedName>
    <definedName name="net_debt_m">Model!$B$11</definedName>
    <definedName name="sales_tons_m">Model!$B$12</definedName>
    <definedName name="coal_cash_margin_m">Model!$B$18</definedName>
    <definedName name="sgna_and_ree_overhead_m">Model!$B$13</definedName>
    <definedName name="coal_cash_margin_per_ton">Model!$B$17</definedName>
    <definedName name="coal_enterprise_value_m">Model!$B$20</definedName>
    <definedName name="cash_cost_per_ton">Model!$B$6</definedName>
  </definedNames>
  <calcPr calcId="122211" fullCalcOnLoad="true"/>
</workbook>
</file>

<file path=xl/sharedStrings.xml><?xml version="1.0" encoding="utf-8"?>
<sst xmlns="http://schemas.openxmlformats.org/spreadsheetml/2006/main" count="46" uniqueCount="46">
  <si>
    <t>METC SOTP EV/EBITDA valuation</t>
  </si>
  <si>
    <t xml:space="preserve">Mid-cycle sum-of-the-parts valuation for Ramaco Resources. The coal platform is valued on normalized metallurgical coal EBITDA using guided 2026 sales tons and cash costs, while Brook Mine and critical minerals are included as a separate pre-revenue option value.
</t>
  </si>
  <si>
    <t>As of 2026-06-14  ·  Currency: USD  ·  https://modeledge.ai/model/fm_8b6e965773865a20cc3f6ce4946ac664</t>
  </si>
  <si>
    <t>Inputs</t>
  </si>
  <si>
    <t>Cash cost per ton</t>
  </si>
  <si>
    <t>Brook Mine critical-minerals option value</t>
  </si>
  <si>
    <t>Current METC price</t>
  </si>
  <si>
    <t>FOB revenue per ton</t>
  </si>
  <si>
    <t>Idle and other costs</t>
  </si>
  <si>
    <t>Net debt</t>
  </si>
  <si>
    <t>Sales tons</t>
  </si>
  <si>
    <t>SG&amp;A and REE overhead</t>
  </si>
  <si>
    <t>Shares outstanding</t>
  </si>
  <si>
    <t>Target EV/EBITDA</t>
  </si>
  <si>
    <t>Calculations</t>
  </si>
  <si>
    <t>coal_cash_margin_per_ton</t>
  </si>
  <si>
    <t>coal_cash_margin_m</t>
  </si>
  <si>
    <t>normalized_ebitda_m</t>
  </si>
  <si>
    <t>coal_enterprise_value_m</t>
  </si>
  <si>
    <t>equity_value_m</t>
  </si>
  <si>
    <t>fair_value</t>
  </si>
  <si>
    <t>upside</t>
  </si>
  <si>
    <t>Outputs</t>
  </si>
  <si>
    <t>Fair value</t>
  </si>
  <si>
    <t>Upside/downside</t>
  </si>
  <si>
    <t>Normalized EBITDA</t>
  </si>
  <si>
    <t>Coal cash margin per ton</t>
  </si>
  <si>
    <t>Equity value</t>
  </si>
  <si>
    <t>Scenarios (reference)</t>
  </si>
  <si>
    <t>base</t>
  </si>
  <si>
    <t/>
  </si>
  <si>
    <t>bear</t>
  </si>
  <si>
    <t>cash_cost_per_ton = 100, critical_minerals_option_value_m = 150, fob_revenue_per_ton = 140, idle_costs_m = 3, sales_tons_m = 4.1, sgna_and_ree_overhead_m = 75, target_ev_ebitda = 4.5</t>
  </si>
  <si>
    <t>bull</t>
  </si>
  <si>
    <t>cash_cost_per_ton = 95, critical_minerals_option_value_m = 400, fob_revenue_per_ton = 180, idle_costs_m = 2, sales_tons_m = 4.5, sgna_and_ree_overhead_m = 65, target_ev_ebitda = 6</t>
  </si>
  <si>
    <t>Claim</t>
  </si>
  <si>
    <t>URL</t>
  </si>
  <si>
    <t>Accessed</t>
  </si>
  <si>
    <t>Modeledge Hawk row and price service show METC last price of $15.26 and market cap near $821.1M.</t>
  </si>
  <si>
    <t>2026-06-14</t>
  </si>
  <si>
    <t>Q1 2026 tables show revenue per ton of $114, cash cost per ton of $98, 892k tons sold, and segment adjusted EBITDA of $8.734M.</t>
  </si>
  <si>
    <t>2026 guidance calls for 4.1M-4.5M tons sold, $95-$100/t cash costs, $85M-$90M capex, $67M-$72M SG&amp;A, and $2M-$3M idle costs.</t>
  </si>
  <si>
    <t>March 31 2026 balance sheet shows $452.069M total debt and $355.205M cash and cash equivalents.</t>
  </si>
  <si>
    <t>AGM transcript reports 65.677144M combined Class A and Class B common shares outstanding at the April 20 2026 record date.</t>
  </si>
  <si>
    <t>Brook Mine/critical-minerals value remains pre-revenue; management expects a Hatch conceptual report on processing economics.</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</si>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</sst>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2">
    <numFmt numFmtId="164" formatCode="&quot;$&quot;0.00"/>
    <numFmt numFmtId="165"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8">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0" fontId="3" fillId="0" borderId="0" xfId="0" applyFont="true" applyAlignment="false">
      <alignment/>
    </xf>
    <xf numFmtId="164" fontId="0" fillId="0" borderId="0" xfId="0" applyNumberFormat="true" applyAlignment="false">
      <alignment/>
    </xf>
    <xf numFmtId="165"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t="s">
        <v>1</v>
      </c>
    </row>
    <row r="3">
      <c r="A3" s="2" t="s">
        <v>2</v>
      </c>
    </row>
    <row r="5">
      <c r="A5" s="3" t="s">
        <v>3</v>
      </c>
    </row>
    <row r="6">
      <c r="A6" s="4" t="s">
        <v>4</v>
      </c>
      <c r="B6">
        <v>97.5</v>
      </c>
    </row>
    <row r="7">
      <c r="A7" s="4" t="s">
        <v>5</v>
      </c>
      <c r="B7">
        <v>200</v>
      </c>
    </row>
    <row r="8">
      <c r="A8" s="4" t="s">
        <v>6</v>
      </c>
      <c r="B8">
        <v>15.26</v>
      </c>
    </row>
    <row r="9">
      <c r="A9" s="4" t="s">
        <v>7</v>
      </c>
      <c r="B9">
        <v>160</v>
      </c>
    </row>
    <row r="10">
      <c r="A10" s="4" t="s">
        <v>8</v>
      </c>
      <c r="B10">
        <v>2.5</v>
      </c>
    </row>
    <row r="11">
      <c r="A11" s="4" t="s">
        <v>9</v>
      </c>
      <c r="B11">
        <v>96.864</v>
      </c>
    </row>
    <row r="12">
      <c r="A12" s="4" t="s">
        <v>10</v>
      </c>
      <c r="B12">
        <v>4.3</v>
      </c>
    </row>
    <row r="13">
      <c r="A13" s="4" t="s">
        <v>11</v>
      </c>
      <c r="B13">
        <v>70</v>
      </c>
    </row>
    <row r="14">
      <c r="A14" s="4" t="s">
        <v>12</v>
      </c>
      <c r="B14">
        <v>65.677144</v>
      </c>
    </row>
    <row r="15">
      <c r="A15" s="4" t="s">
        <v>13</v>
      </c>
      <c r="B15">
        <v>5</v>
      </c>
    </row>
    <row r="16">
      <c r="A16" s="3" t="s">
        <v>14</v>
      </c>
    </row>
    <row r="17">
      <c r="A17" s="4" t="s">
        <v>15</v>
      </c>
      <c r="B17" t="str">
        <f>(Model!$B$9-Model!$B$6)</f>
      </c>
    </row>
    <row r="18">
      <c r="A18" s="4" t="s">
        <v>16</v>
      </c>
      <c r="B18" t="str">
        <f>(Model!$B$12*Model!$B$17)</f>
      </c>
    </row>
    <row r="19">
      <c r="A19" s="4" t="s">
        <v>17</v>
      </c>
      <c r="B19" t="str">
        <f>MAX(0,((Model!$B$18-Model!$B$13)-Model!$B$10))</f>
      </c>
    </row>
    <row r="20">
      <c r="A20" s="4" t="s">
        <v>18</v>
      </c>
      <c r="B20" t="str">
        <f>(Model!$B$19*Model!$B$15)</f>
      </c>
    </row>
    <row r="21">
      <c r="A21" s="4" t="s">
        <v>19</v>
      </c>
      <c r="B21" t="str">
        <f>((Model!$B$20-Model!$B$11)+Model!$B$7)</f>
      </c>
    </row>
    <row r="22">
      <c r="A22" s="4" t="s">
        <v>20</v>
      </c>
      <c r="B22" t="str">
        <f>(Model!$B$21/Model!$B$14)</f>
      </c>
    </row>
    <row r="23">
      <c r="A23" s="4" t="s">
        <v>21</v>
      </c>
      <c r="B23" t="str">
        <f>((Model!$B$22/Model!$B$8)-1)</f>
      </c>
    </row>
    <row r="24">
      <c r="A24" s="3" t="s">
        <v>22</v>
      </c>
    </row>
    <row r="25">
      <c r="A25" s="5" t="s">
        <v>23</v>
      </c>
      <c r="B25" s="6" t="str">
        <f>Model!$B$22</f>
      </c>
    </row>
    <row r="26">
      <c r="A26" s="4" t="s">
        <v>24</v>
      </c>
      <c r="B26" s="7" t="str">
        <f>Model!$B$23</f>
      </c>
    </row>
    <row r="27">
      <c r="A27" s="4" t="s">
        <v>25</v>
      </c>
      <c r="B27" s="6" t="str">
        <f>Model!$B$19</f>
      </c>
    </row>
    <row r="28">
      <c r="A28" s="4" t="s">
        <v>26</v>
      </c>
      <c r="B28" s="6" t="str">
        <f>Model!$B$17</f>
      </c>
    </row>
    <row r="29">
      <c r="A29" s="4" t="s">
        <v>27</v>
      </c>
      <c r="B29" s="6" t="str">
        <f>Model!$B$21</f>
      </c>
    </row>
    <row r="31">
      <c r="A31" s="3" t="s">
        <v>28</v>
      </c>
    </row>
    <row r="32">
      <c r="A32" s="4" t="s">
        <v>29</v>
      </c>
      <c r="B32" t="s">
        <v>30</v>
      </c>
    </row>
    <row r="33">
      <c r="A33" s="4" t="s">
        <v>31</v>
      </c>
      <c r="B33" t="s">
        <v>32</v>
      </c>
    </row>
    <row r="34">
      <c r="A34" s="4" t="s">
        <v>33</v>
      </c>
      <c r="B34" t="s">
        <v>34</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45</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35</v>
      </c>
      <c r="B1" s="3" t="s">
        <v>36</v>
      </c>
      <c r="C1" s="3" t="s">
        <v>37</v>
      </c>
    </row>
    <row r="2">
      <c r="A2" t="s">
        <v>38</v>
      </c>
      <c r="B2" t="s">
        <v>30</v>
      </c>
      <c r="C2" t="s">
        <v>39</v>
      </c>
    </row>
    <row r="3">
      <c r="A3" t="s">
        <v>40</v>
      </c>
      <c r="B3" t="s">
        <v>30</v>
      </c>
      <c r="C3" t="s">
        <v>39</v>
      </c>
    </row>
    <row r="4">
      <c r="A4" t="s">
        <v>41</v>
      </c>
      <c r="B4" t="s">
        <v>30</v>
      </c>
      <c r="C4" t="s">
        <v>39</v>
      </c>
    </row>
    <row r="5">
      <c r="A5" t="s">
        <v>42</v>
      </c>
      <c r="B5" t="s">
        <v>30</v>
      </c>
      <c r="C5" t="s">
        <v>39</v>
      </c>
    </row>
    <row r="6">
      <c r="A6" t="s">
        <v>43</v>
      </c>
      <c r="B6" t="s">
        <v>30</v>
      </c>
      <c r="C6" t="s">
        <v>39</v>
      </c>
    </row>
    <row r="7">
      <c r="A7" t="s">
        <v>44</v>
      </c>
      <c r="B7" t="s">
        <v>30</v>
      </c>
      <c r="C7" t="s">
        <v>39</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