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apex_m">Model!$B$6</definedName>
    <definedName name="net_cash_m">Model!$B$12</definedName>
    <definedName name="tariff_refund_credit_m">Model!$B$14</definedName>
    <definedName name="pv_fcf_y2">Model!$B$24</definedName>
    <definedName name="fcf_y5">Model!$B$27</definedName>
    <definedName name="pv_fcf_y1">Model!$B$22</definedName>
    <definedName name="fcf_y3">Model!$B$23</definedName>
    <definedName name="working_capital_investment_m">Model!$B$17</definedName>
    <definedName name="pv_fcf_y4">Model!$B$28</definedName>
    <definedName name="enterprise_value_m">Model!$B$32</definedName>
    <definedName name="fair_value">Model!$B$34</definedName>
    <definedName name="cash_tax_rate">Model!$B$7</definedName>
    <definedName name="normalized_fcf">Model!$B$19</definedName>
    <definedName name="terminal_value">Model!$B$30</definedName>
    <definedName name="equity_value_m">Model!$B$33</definedName>
    <definedName name="operating_income_m">Model!$B$13</definedName>
    <definedName name="fcf_y4">Model!$B$25</definedName>
    <definedName name="pv_terminal_value">Model!$B$31</definedName>
    <definedName name="current_price">Model!$B$8</definedName>
    <definedName name="depreciation_m">Model!$B$9</definedName>
    <definedName name="fcf_growth">Model!$B$11</definedName>
    <definedName name="terminal_growth">Model!$B$15</definedName>
    <definedName name="fcf_y2">Model!$B$21</definedName>
    <definedName name="pv_fcf_y3">Model!$B$26</definedName>
    <definedName name="upside">Model!$B$35</definedName>
    <definedName name="fcf_y1">Model!$B$20</definedName>
    <definedName name="diluted_shares_m">Model!$B$10</definedName>
    <definedName name="wacc">Model!$B$16</definedName>
    <definedName name="pv_fcf_y5">Model!$B$29</definedName>
  </definedNames>
  <calcPr calcId="122211" fullCalcOnLoad="true"/>
</workbook>
</file>

<file path=xl/sharedStrings.xml><?xml version="1.0" encoding="utf-8"?>
<sst xmlns="http://schemas.openxmlformats.org/spreadsheetml/2006/main" count="61" uniqueCount="61">
  <si>
    <t>AEO guided FCF DCF valuation</t>
  </si>
  <si>
    <t>As of 2026-07-18  ·  Currency: USD  ·  https://modeledge.ai/model/fm_8f6afd096403171a411a74f10da3ec78</t>
  </si>
  <si>
    <t>FY2026E</t>
  </si>
  <si>
    <t>FY2027E</t>
  </si>
  <si>
    <t>FY2028E</t>
  </si>
  <si>
    <t>FY2029E</t>
  </si>
  <si>
    <t>FY2030E</t>
  </si>
  <si>
    <t>Inputs</t>
  </si>
  <si>
    <t>Capital expenditures ($M); guided $250M-$260M, base $255M</t>
  </si>
  <si>
    <t>Cash tax rate; base 23%, bear 24%, bull 22%</t>
  </si>
  <si>
    <t>Current AEO share price; tracked price $17.03 on July 18, 2026</t>
  </si>
  <si>
    <t>Depreciation and amortization ($M); base $205M</t>
  </si>
  <si>
    <t>Diluted / economic shares (M); 167.6M latest shares outstanding</t>
  </si>
  <si>
    <t>Annual FCF growth after FY2026; base 3%</t>
  </si>
  <si>
    <t>Net cash, cash less debt ($M); $103.3M cash less $85.0M debt</t>
  </si>
  <si>
    <t>FY2026 operating income guidance midpoint ($M); base $400M, bear $365M, bull $430M</t>
  </si>
  <si>
    <t>Risk-weighted tariff refund cash benefit ($M); base gives 50% credit to $140M expected net refund not in guidance</t>
  </si>
  <si>
    <t>Terminal growth rate; base 2.5%</t>
  </si>
  <si>
    <t>Discount rate / WACC; base 8.75%</t>
  </si>
  <si>
    <t>Normalized working-capital investment ($M); base assumes annual working capital washes out</t>
  </si>
  <si>
    <t>Calculations</t>
  </si>
  <si>
    <t>normalized_fcf</t>
  </si>
  <si>
    <t>fcf_y1</t>
  </si>
  <si>
    <t>fcf_y2</t>
  </si>
  <si>
    <t>pv_fcf_y1</t>
  </si>
  <si>
    <t>fcf_y3</t>
  </si>
  <si>
    <t>pv_fcf_y2</t>
  </si>
  <si>
    <t>fcf_y4</t>
  </si>
  <si>
    <t>pv_fcf_y3</t>
  </si>
  <si>
    <t>fcf_y5</t>
  </si>
  <si>
    <t>pv_fcf_y4</t>
  </si>
  <si>
    <t>pv_fcf_y5</t>
  </si>
  <si>
    <t>terminal_value</t>
  </si>
  <si>
    <t>pv_terminal_value</t>
  </si>
  <si>
    <t>enterprise_value_m</t>
  </si>
  <si>
    <t>equity_value_m</t>
  </si>
  <si>
    <t>fair_value</t>
  </si>
  <si>
    <t>upside</t>
  </si>
  <si>
    <t>Outputs</t>
  </si>
  <si>
    <t>Fair value per share</t>
  </si>
  <si>
    <t>Upside / downside vs current price</t>
  </si>
  <si>
    <t>Enterprise value ($M)</t>
  </si>
  <si>
    <t>FY2026 normalized FCF ($M)</t>
  </si>
  <si>
    <t>Scenarios (reference)</t>
  </si>
  <si>
    <t>base</t>
  </si>
  <si>
    <t>capex_m = 255, cash_tax_rate = 0.23, depreciation_m = 205, diluted_shares_m = 167.573, fcf_growth = 0.03, operating_income_m = 400, tariff_refund_credit_m = 70, terminal_growth = 0.025, wacc = 0.0875, working_capital_investment_m = 0</t>
  </si>
  <si>
    <t>bear</t>
  </si>
  <si>
    <t>capex_m = 260, cash_tax_rate = 0.24, depreciation_m = 200, diluted_shares_m = 170, fcf_growth = 0.02, operating_income_m = 365, tariff_refund_credit_m = 0, terminal_growth = 0.02, wacc = 0.095, working_capital_investment_m = 5</t>
  </si>
  <si>
    <t>bull</t>
  </si>
  <si>
    <t>capex_m = 250, cash_tax_rate = 0.22, depreciation_m = 210, diluted_shares_m = 164, fcf_growth = 0.04, operating_income_m = 430, tariff_refund_credit_m = 140, terminal_growth = 0.0275, wacc = 0.085, working_capital_investment_m = -10</t>
  </si>
  <si>
    <t>Claim</t>
  </si>
  <si>
    <t>URL</t>
  </si>
  <si>
    <t>Accessed</t>
  </si>
  <si>
    <t>AEO Q1 FY2026 revenue was $1.195B, operating profit was $28M, and management guided FY operating profit to $390M-$410M with CapEx of $250M-$260M.</t>
  </si>
  <si>
    <t>https://modeledge.ai/company/919012/transcript/47e87baed89b6a295e8da44047b9ad83</t>
  </si>
  <si>
    <t/>
  </si>
  <si>
    <t>AEO Q1 FY2026 10-Q reported 167.6M shares outstanding, $103.3M cash, and $85.0M long-term debt.</t>
  </si>
  <si>
    <t>https://modeledge.ai/company/919012/filing/0001193125-26-255712</t>
  </si>
  <si>
    <t>AEO tracked share price was $17.03 at the July 18, 2026 refresh; no newer operating results had been filed after Q1 FY2026.</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</si>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</sst>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
    <numFmt numFmtId="165" formatCode="0.0%"/>
    <numFmt numFmtId="166" formatCode="&quot;$&quot;0.0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6" min="2" width="13"/>
  </cols>
  <sheetData>
    <row r="1">
      <c r="A1" s="1" t="s">
        <v>0</v>
      </c>
    </row>
    <row r="2">
      <c r="A2" s="2" t="s">
        <v>1</v>
      </c>
    </row>
    <row r="4">
      <c r="B4" s="3" t="s">
        <v>2</v>
      </c>
      <c r="C4" s="3" t="s">
        <v>3</v>
      </c>
      <c r="D4" s="3" t="s">
        <v>4</v>
      </c>
      <c r="E4" s="3" t="s">
        <v>5</v>
      </c>
      <c r="F4" s="3" t="s">
        <v>6</v>
      </c>
    </row>
    <row r="5">
      <c r="A5" s="4" t="s">
        <v>7</v>
      </c>
    </row>
    <row r="6">
      <c r="A6" s="5" t="s">
        <v>8</v>
      </c>
      <c r="B6" s="6">
        <v>255</v>
      </c>
    </row>
    <row r="7">
      <c r="A7" s="5" t="s">
        <v>9</v>
      </c>
      <c r="B7" s="7">
        <v>0.23</v>
      </c>
    </row>
    <row r="8">
      <c r="A8" s="5" t="s">
        <v>10</v>
      </c>
      <c r="B8" s="8">
        <v>17.03</v>
      </c>
    </row>
    <row r="9">
      <c r="A9" s="5" t="s">
        <v>11</v>
      </c>
      <c r="B9" s="6">
        <v>205</v>
      </c>
    </row>
    <row r="10">
      <c r="A10" s="5" t="s">
        <v>12</v>
      </c>
      <c r="B10" s="9">
        <v>167.573</v>
      </c>
    </row>
    <row r="11">
      <c r="A11" s="5" t="s">
        <v>13</v>
      </c>
      <c r="B11" s="7">
        <v>0.03</v>
      </c>
    </row>
    <row r="12">
      <c r="A12" s="5" t="s">
        <v>14</v>
      </c>
      <c r="B12" s="6">
        <v>18.3</v>
      </c>
    </row>
    <row r="13">
      <c r="A13" s="5" t="s">
        <v>15</v>
      </c>
      <c r="B13" s="6">
        <v>400</v>
      </c>
    </row>
    <row r="14">
      <c r="A14" s="5" t="s">
        <v>16</v>
      </c>
      <c r="B14" s="6">
        <v>70</v>
      </c>
    </row>
    <row r="15">
      <c r="A15" s="5" t="s">
        <v>17</v>
      </c>
      <c r="B15" s="7">
        <v>0.025</v>
      </c>
    </row>
    <row r="16">
      <c r="A16" s="5" t="s">
        <v>18</v>
      </c>
      <c r="B16" s="7">
        <v>0.0875</v>
      </c>
    </row>
    <row r="17">
      <c r="A17" s="5" t="s">
        <v>19</v>
      </c>
      <c r="B17" s="6">
        <v>0</v>
      </c>
    </row>
    <row r="18">
      <c r="A18" s="4" t="s">
        <v>20</v>
      </c>
    </row>
    <row r="19">
      <c r="A19" s="5" t="s">
        <v>21</v>
      </c>
      <c r="B19" t="str">
        <f>((((Model!$B$13*(1-Model!$B$7))+Model!$B$9)-Model!$B$6)-Model!$B$17)</f>
      </c>
    </row>
    <row r="20">
      <c r="A20" s="5" t="s">
        <v>22</v>
      </c>
      <c r="B20" t="str">
        <f>Model!$B$19</f>
      </c>
    </row>
    <row r="21">
      <c r="A21" s="5" t="s">
        <v>23</v>
      </c>
      <c r="B21" t="str">
        <f>(Model!$B$20*(1+Model!$B$11))</f>
      </c>
    </row>
    <row r="22">
      <c r="A22" s="5" t="s">
        <v>24</v>
      </c>
      <c r="B22" t="str">
        <f>(Model!$B$20/((1+Model!$B$16)^1))</f>
      </c>
    </row>
    <row r="23">
      <c r="A23" s="5" t="s">
        <v>25</v>
      </c>
      <c r="B23" t="str">
        <f>(Model!$B$21*(1+Model!$B$11))</f>
      </c>
    </row>
    <row r="24">
      <c r="A24" s="5" t="s">
        <v>26</v>
      </c>
      <c r="B24" t="str">
        <f>(Model!$B$21/((1+Model!$B$16)^2))</f>
      </c>
    </row>
    <row r="25">
      <c r="A25" s="5" t="s">
        <v>27</v>
      </c>
      <c r="B25" t="str">
        <f>(Model!$B$23*(1+Model!$B$11))</f>
      </c>
    </row>
    <row r="26">
      <c r="A26" s="5" t="s">
        <v>28</v>
      </c>
      <c r="B26" t="str">
        <f>(Model!$B$23/((1+Model!$B$16)^3))</f>
      </c>
    </row>
    <row r="27">
      <c r="A27" s="5" t="s">
        <v>29</v>
      </c>
      <c r="B27" t="str">
        <f>(Model!$B$25*(1+Model!$B$11))</f>
      </c>
    </row>
    <row r="28">
      <c r="A28" s="5" t="s">
        <v>30</v>
      </c>
      <c r="B28" t="str">
        <f>(Model!$B$25/((1+Model!$B$16)^4))</f>
      </c>
    </row>
    <row r="29">
      <c r="A29" s="5" t="s">
        <v>31</v>
      </c>
      <c r="B29" t="str">
        <f>(Model!$B$27/((1+Model!$B$16)^5))</f>
      </c>
    </row>
    <row r="30">
      <c r="A30" s="5" t="s">
        <v>32</v>
      </c>
      <c r="B30" t="str">
        <f>((Model!$B$27*(1+Model!$B$15))/(Model!$B$16-Model!$B$15))</f>
      </c>
    </row>
    <row r="31">
      <c r="A31" s="5" t="s">
        <v>33</v>
      </c>
      <c r="B31" t="str">
        <f>(Model!$B$30/((1+Model!$B$16)^5))</f>
      </c>
    </row>
    <row r="32">
      <c r="A32" s="5" t="s">
        <v>34</v>
      </c>
      <c r="B32" t="str">
        <f>(((((Model!$B$22+Model!$B$24)+Model!$B$26)+Model!$B$28)+Model!$B$29)+Model!$B$31)</f>
      </c>
    </row>
    <row r="33">
      <c r="A33" s="5" t="s">
        <v>35</v>
      </c>
      <c r="B33" t="str">
        <f>((Model!$B$32+Model!$B$12)+Model!$B$14)</f>
      </c>
    </row>
    <row r="34">
      <c r="A34" s="5" t="s">
        <v>36</v>
      </c>
      <c r="B34" t="str">
        <f>(Model!$B$33/Model!$B$10)</f>
      </c>
    </row>
    <row r="35">
      <c r="A35" s="5" t="s">
        <v>37</v>
      </c>
      <c r="B35" t="str">
        <f>((Model!$B$34/Model!$B$8)-1)</f>
      </c>
    </row>
    <row r="36">
      <c r="A36" s="4" t="s">
        <v>38</v>
      </c>
    </row>
    <row r="37">
      <c r="A37" s="5" t="s">
        <v>39</v>
      </c>
      <c r="B37" s="8" t="str">
        <f>Model!$B$34</f>
      </c>
    </row>
    <row r="38">
      <c r="A38" s="5" t="s">
        <v>40</v>
      </c>
      <c r="B38" s="7" t="str">
        <f>Model!$B$35</f>
      </c>
    </row>
    <row r="39">
      <c r="A39" s="5" t="s">
        <v>41</v>
      </c>
      <c r="B39" s="6" t="str">
        <f>Model!$B$32</f>
      </c>
    </row>
    <row r="40">
      <c r="A40" s="5" t="s">
        <v>42</v>
      </c>
      <c r="B40" s="6" t="str">
        <f>Model!$B$19</f>
      </c>
    </row>
    <row r="42">
      <c r="A42" s="4" t="s">
        <v>43</v>
      </c>
    </row>
    <row r="43">
      <c r="A43" s="5" t="s">
        <v>44</v>
      </c>
      <c r="B43" t="s">
        <v>45</v>
      </c>
    </row>
    <row r="44">
      <c r="A44" s="5" t="s">
        <v>46</v>
      </c>
      <c r="B44" t="s">
        <v>47</v>
      </c>
    </row>
    <row r="45">
      <c r="A45" s="5" t="s">
        <v>48</v>
      </c>
      <c r="B45" t="s">
        <v>49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60</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50</v>
      </c>
      <c r="B1" s="4" t="s">
        <v>51</v>
      </c>
      <c r="C1" s="4" t="s">
        <v>52</v>
      </c>
    </row>
    <row r="2">
      <c r="A2" t="s">
        <v>53</v>
      </c>
      <c r="B2" t="s">
        <v>54</v>
      </c>
      <c r="C2" t="s">
        <v>55</v>
      </c>
    </row>
    <row r="3">
      <c r="A3" t="s">
        <v>56</v>
      </c>
      <c r="B3" t="s">
        <v>57</v>
      </c>
      <c r="C3" t="s">
        <v>55</v>
      </c>
    </row>
    <row r="4">
      <c r="A4" t="s">
        <v>58</v>
      </c>
      <c r="B4" t="s">
        <v>55</v>
      </c>
      <c r="C4" t="s">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