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eai_poly_naphtha_idx">Model!$B$10</definedName>
    <definedName name="ev_ebitda_multiple">Model!$B$11</definedName>
    <definedName name="gross_debt_b">Model!$B$12</definedName>
    <definedName name="eai_weight_b">Model!$B$19</definedName>
    <definedName name="eai_delta_b">Model!$B$24</definedName>
    <definedName name="equity_value_b">Model!$B$32</definedName>
    <definedName name="base_ebitda_b">Model!$B$7</definedName>
    <definedName name="cash_b">Model!$B$8</definedName>
    <definedName name="operating_rate_idx">Model!$B$13</definedName>
    <definedName name="current_share_price">Model!$B$18</definedName>
    <definedName name="net_debt_b">Model!$B$25</definedName>
    <definedName name="specialty_delta_b">Model!$B$28</definedName>
    <definedName name="cycle_adjustment_b">Model!$B$29</definedName>
    <definedName name="enterprise_value_b">Model!$B$31</definedName>
    <definedName name="americas_pe_pp_ngl_idx">Model!$B$6</definedName>
    <definedName name="diluted_shares_m">Model!$B$9</definedName>
    <definedName name="specialty_spread_idx">Model!$B$15</definedName>
    <definedName name="specialty_weight_b">Model!$B$21</definedName>
    <definedName name="americas_delta_b">Model!$B$23</definedName>
    <definedName name="operating_rate_delta_b">Model!$B$26</definedName>
    <definedName name="oxyfuel_delta_b">Model!$B$27</definedName>
    <definedName name="fair_value_per_share">Model!$B$33</definedName>
    <definedName name="oxyfuel_octane_idx">Model!$B$14</definedName>
    <definedName name="americas_weight_b">Model!$B$17</definedName>
    <definedName name="oxyfuel_weight_b">Model!$B$20</definedName>
    <definedName name="normalized_ebitda_b">Model!$B$30</definedName>
    <definedName name="upside_pct">Model!$B$34</definedName>
  </definedNames>
  <calcPr calcId="122211" fullCalcOnLoad="true"/>
</workbook>
</file>

<file path=xl/sharedStrings.xml><?xml version="1.0" encoding="utf-8"?>
<sst xmlns="http://schemas.openxmlformats.org/spreadsheetml/2006/main" count="60" uniqueCount="60">
  <si>
    <t>LyondellBasell spread-adjusted EV/EBITDA valuation</t>
  </si>
  <si>
    <t>As of 2026-08-06  ·  Currency: USD  ·  https://modeledge.ai/model/fm_96d8e3575a389c55cbbb996a15bbdb5a</t>
  </si>
  <si>
    <t>FY2026E</t>
  </si>
  <si>
    <t>Inputs</t>
  </si>
  <si>
    <t>Americas PE/PP less NGL spread index</t>
  </si>
  <si>
    <t>Depressed run-rate adjusted EBITDA</t>
  </si>
  <si>
    <t>Cash and cash equivalents</t>
  </si>
  <si>
    <t>Diluted shares</t>
  </si>
  <si>
    <t>Europe/Asia polyolefin less naphtha index</t>
  </si>
  <si>
    <t>Normalized EV / adjusted EBITDA multiple</t>
  </si>
  <si>
    <t>Gross debt and current maturities</t>
  </si>
  <si>
    <t>Global operating-rate index</t>
  </si>
  <si>
    <t>Oxyfuels/octane margin index</t>
  </si>
  <si>
    <t>PO/styrene/acetyls/APS spread index</t>
  </si>
  <si>
    <t>Constants</t>
  </si>
  <si>
    <t>americas_weight_b</t>
  </si>
  <si>
    <t>current_share_price</t>
  </si>
  <si>
    <t>eai_weight_b</t>
  </si>
  <si>
    <t>oxyfuel_weight_b</t>
  </si>
  <si>
    <t>specialty_weight_b</t>
  </si>
  <si>
    <t>Calculations</t>
  </si>
  <si>
    <t>americas_delta_b</t>
  </si>
  <si>
    <t>eai_delta_b</t>
  </si>
  <si>
    <t>net_debt_b</t>
  </si>
  <si>
    <t>operating_rate_delta_b</t>
  </si>
  <si>
    <t>oxyfuel_delta_b</t>
  </si>
  <si>
    <t>specialty_delta_b</t>
  </si>
  <si>
    <t>cycle_adjustment_b</t>
  </si>
  <si>
    <t>normalized_ebitda_b</t>
  </si>
  <si>
    <t>enterprise_value_b</t>
  </si>
  <si>
    <t>equity_value_b</t>
  </si>
  <si>
    <t>fair_value_per_share</t>
  </si>
  <si>
    <t>upside_pct</t>
  </si>
  <si>
    <t>Outputs</t>
  </si>
  <si>
    <t>Normalized adjusted EBITDA</t>
  </si>
  <si>
    <t>Net debt</t>
  </si>
  <si>
    <t>Implied enterprise value</t>
  </si>
  <si>
    <t>Implied equity value</t>
  </si>
  <si>
    <t>Fair value per share</t>
  </si>
  <si>
    <t>Upside / (downside)</t>
  </si>
  <si>
    <t>Spread-adjusted valuation bridge</t>
  </si>
  <si>
    <t>Cycle and spread adjustment</t>
  </si>
  <si>
    <t>Scenarios (reference)</t>
  </si>
  <si>
    <t>base</t>
  </si>
  <si>
    <t>americas_pe_pp_ngl_idx = 1.1, base_ebitda_b = 2.6, cash_b = 2.63, diluted_shares_m = 323, eai_poly_naphtha_idx = 0.85, ev_ebitda_multiple = 7, gross_debt_b = 12.91, operating_rate_idx = 0.93, oxyfuel_octane_idx = 1.1, specialty_spread_idx = 0.95</t>
  </si>
  <si>
    <t>bear</t>
  </si>
  <si>
    <t>americas_pe_pp_ngl_idx = 0.92, base_ebitda_b = 2.35, cash_b = 2.4, diluted_shares_m = 324, eai_poly_naphtha_idx = 0.75, ev_ebitda_multiple = 5.8, gross_debt_b = 13.1, operating_rate_idx = 0.85, oxyfuel_octane_idx = 0.8, specialty_spread_idx = 0.72</t>
  </si>
  <si>
    <t>bull</t>
  </si>
  <si>
    <t>americas_pe_pp_ngl_idx = 1.22, base_ebitda_b = 2.75, cash_b = 3.1, diluted_shares_m = 322, eai_poly_naphtha_idx = 1, ev_ebitda_multiple = 7.5, gross_debt_b = 12.7, operating_rate_idx = 1, oxyfuel_octane_idx = 1.16, specialty_spread_idx = 1</t>
  </si>
  <si>
    <t>Claim</t>
  </si>
  <si>
    <t>URL</t>
  </si>
  <si>
    <t>Accessed</t>
  </si>
  <si>
    <t>Q2 2026 results, segment performance, European asset-sale completion, liquidity and outlook</t>
  </si>
  <si>
    <t>https://www.sec.gov/Archives/edgar/data/1489393/000148939326000057/0001489393-26-000057-index.html</t>
  </si>
  <si>
    <t/>
  </si>
  <si>
    <t>June 30, 2026 debt, cash and diluted share count</t>
  </si>
  <si>
    <t>https://www.sec.gov/Archives/edgar/data/1489393/000148939326000061/0001489393-26-000061-index.html</t>
  </si>
  <si>
    <t>Q2 2026 management commentary on spreads, operating rates, outages and cash improvement</t>
  </si>
  <si>
    <t>https://modeledge.ai/company/LYB/Transcript/c6d11376914bee3a685ee3981be44926</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</si>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</sst>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0"/>
    <numFmt numFmtId="165" formatCode="&quot;$&quot;0.00"/>
    <numFmt numFmtId="166" formatCode="0.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1.1</v>
      </c>
    </row>
    <row r="7">
      <c r="A7" s="5" t="s">
        <v>5</v>
      </c>
      <c r="B7" s="7">
        <v>2.6</v>
      </c>
    </row>
    <row r="8">
      <c r="A8" s="5" t="s">
        <v>6</v>
      </c>
      <c r="B8" s="7">
        <v>2.63</v>
      </c>
    </row>
    <row r="9">
      <c r="A9" s="5" t="s">
        <v>7</v>
      </c>
      <c r="B9" s="8">
        <v>323</v>
      </c>
    </row>
    <row r="10">
      <c r="A10" s="5" t="s">
        <v>8</v>
      </c>
      <c r="B10" s="6">
        <v>0.85</v>
      </c>
    </row>
    <row r="11">
      <c r="A11" s="5" t="s">
        <v>9</v>
      </c>
      <c r="B11">
        <v>7</v>
      </c>
    </row>
    <row r="12">
      <c r="A12" s="5" t="s">
        <v>10</v>
      </c>
      <c r="B12" s="7">
        <v>12.91</v>
      </c>
    </row>
    <row r="13">
      <c r="A13" s="5" t="s">
        <v>11</v>
      </c>
      <c r="B13" s="6">
        <v>0.93</v>
      </c>
    </row>
    <row r="14">
      <c r="A14" s="5" t="s">
        <v>12</v>
      </c>
      <c r="B14" s="6">
        <v>1.1</v>
      </c>
    </row>
    <row r="15">
      <c r="A15" s="5" t="s">
        <v>13</v>
      </c>
      <c r="B15" s="6">
        <v>0.95</v>
      </c>
    </row>
    <row r="16">
      <c r="A16" s="4" t="s">
        <v>14</v>
      </c>
    </row>
    <row r="17">
      <c r="A17" s="5" t="s">
        <v>15</v>
      </c>
      <c r="B17">
        <v>2</v>
      </c>
    </row>
    <row r="18">
      <c r="A18" s="5" t="s">
        <v>16</v>
      </c>
      <c r="B18">
        <v>61.62</v>
      </c>
    </row>
    <row r="19">
      <c r="A19" s="5" t="s">
        <v>17</v>
      </c>
      <c r="B19">
        <v>0.7</v>
      </c>
    </row>
    <row r="20">
      <c r="A20" s="5" t="s">
        <v>18</v>
      </c>
      <c r="B20">
        <v>0.9</v>
      </c>
    </row>
    <row r="21">
      <c r="A21" s="5" t="s">
        <v>19</v>
      </c>
      <c r="B21">
        <v>0.85</v>
      </c>
    </row>
    <row r="22">
      <c r="A22" s="4" t="s">
        <v>20</v>
      </c>
    </row>
    <row r="23">
      <c r="A23" s="5" t="s">
        <v>21</v>
      </c>
      <c r="B23" t="str">
        <f>(Model!$B$17*(Model!$B$6-0.60))</f>
      </c>
    </row>
    <row r="24">
      <c r="A24" s="5" t="s">
        <v>22</v>
      </c>
      <c r="B24" t="str">
        <f>(Model!$B$19*(Model!$B$10-0.60))</f>
      </c>
    </row>
    <row r="25">
      <c r="A25" s="5" t="s">
        <v>23</v>
      </c>
      <c r="B25" t="str">
        <f>(Model!$B$12-Model!$B$8)</f>
      </c>
    </row>
    <row r="26">
      <c r="A26" s="5" t="s">
        <v>24</v>
      </c>
      <c r="B26" t="str">
        <f>(0.65*(Model!$B$13-0.85))</f>
      </c>
    </row>
    <row r="27">
      <c r="A27" s="5" t="s">
        <v>25</v>
      </c>
      <c r="B27" t="str">
        <f>(Model!$B$20*(Model!$B$14-0.70))</f>
      </c>
    </row>
    <row r="28">
      <c r="A28" s="5" t="s">
        <v>26</v>
      </c>
      <c r="B28" t="str">
        <f>(Model!$B$21*(Model!$B$15-0.70))</f>
      </c>
    </row>
    <row r="29">
      <c r="A29" s="5" t="s">
        <v>27</v>
      </c>
      <c r="B29" t="str">
        <f>((((Model!$B$23+Model!$B$24)+Model!$B$27)+Model!$B$28)+Model!$B$26)</f>
      </c>
    </row>
    <row r="30">
      <c r="A30" s="5" t="s">
        <v>28</v>
      </c>
      <c r="B30" t="str">
        <f>MAX(1.50,(Model!$B$7+Model!$B$29))</f>
      </c>
    </row>
    <row r="31">
      <c r="A31" s="5" t="s">
        <v>29</v>
      </c>
      <c r="B31" t="str">
        <f>(Model!$B$30*Model!$B$11)</f>
      </c>
    </row>
    <row r="32">
      <c r="A32" s="5" t="s">
        <v>30</v>
      </c>
      <c r="B32" t="str">
        <f>(Model!$B$31-Model!$B$25)</f>
      </c>
    </row>
    <row r="33">
      <c r="A33" s="5" t="s">
        <v>31</v>
      </c>
      <c r="B33" t="str">
        <f>MAX(0,((Model!$B$32*1000)/Model!$B$9))</f>
      </c>
    </row>
    <row r="34">
      <c r="A34" s="5" t="s">
        <v>32</v>
      </c>
      <c r="B34" t="str">
        <f>((Model!$B$33/Model!$B$18)-1)</f>
      </c>
    </row>
    <row r="35">
      <c r="A35" s="4" t="s">
        <v>33</v>
      </c>
    </row>
    <row r="36">
      <c r="A36" s="5" t="s">
        <v>34</v>
      </c>
      <c r="B36" s="7" t="str">
        <f>Model!$B$30</f>
      </c>
    </row>
    <row r="37">
      <c r="A37" s="5" t="s">
        <v>35</v>
      </c>
      <c r="B37" s="7" t="str">
        <f>Model!$B$25</f>
      </c>
    </row>
    <row r="38">
      <c r="A38" s="5" t="s">
        <v>36</v>
      </c>
      <c r="B38" s="7" t="str">
        <f>Model!$B$31</f>
      </c>
    </row>
    <row r="39">
      <c r="A39" s="5" t="s">
        <v>37</v>
      </c>
      <c r="B39" s="7" t="str">
        <f>Model!$B$32</f>
      </c>
    </row>
    <row r="40">
      <c r="A40" s="5" t="s">
        <v>38</v>
      </c>
      <c r="B40" s="7" t="str">
        <f>Model!$B$33</f>
      </c>
    </row>
    <row r="41">
      <c r="A41" s="5" t="s">
        <v>39</v>
      </c>
      <c r="B41" s="9" t="str">
        <f>Model!$B$34</f>
      </c>
    </row>
    <row r="43">
      <c r="A43" s="4" t="s">
        <v>40</v>
      </c>
    </row>
    <row r="44">
      <c r="B44" s="3" t="s">
        <v>2</v>
      </c>
    </row>
    <row r="45">
      <c r="A45" s="5" t="s">
        <v>5</v>
      </c>
      <c r="B45" s="7" t="str">
        <f>Model!$B$7</f>
      </c>
    </row>
    <row r="46">
      <c r="A46" s="5" t="s">
        <v>41</v>
      </c>
      <c r="B46" s="7" t="str">
        <f>Model!$B$29</f>
      </c>
    </row>
    <row r="47">
      <c r="A47" s="5" t="s">
        <v>34</v>
      </c>
      <c r="B47" s="7" t="str">
        <f>Model!$B$30</f>
      </c>
    </row>
    <row r="48">
      <c r="A48" s="5" t="s">
        <v>35</v>
      </c>
      <c r="B48" s="7" t="str">
        <f>Model!$B$25</f>
      </c>
    </row>
    <row r="49">
      <c r="A49" s="5" t="s">
        <v>38</v>
      </c>
      <c r="B49" s="7" t="str">
        <f>Model!$B$33</f>
      </c>
    </row>
    <row r="51">
      <c r="A51" s="4" t="s">
        <v>42</v>
      </c>
    </row>
    <row r="52">
      <c r="A52" s="5" t="s">
        <v>43</v>
      </c>
      <c r="B52" t="s">
        <v>44</v>
      </c>
    </row>
    <row r="53">
      <c r="A53" s="5" t="s">
        <v>45</v>
      </c>
      <c r="B53" t="s">
        <v>46</v>
      </c>
    </row>
    <row r="54">
      <c r="A54" s="5" t="s">
        <v>47</v>
      </c>
      <c r="B54" t="s">
        <v>48</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49</v>
      </c>
      <c r="B1" s="4" t="s">
        <v>50</v>
      </c>
      <c r="C1" s="4" t="s">
        <v>51</v>
      </c>
    </row>
    <row r="2">
      <c r="A2" t="s">
        <v>52</v>
      </c>
      <c r="B2" t="s">
        <v>53</v>
      </c>
      <c r="C2" t="s">
        <v>54</v>
      </c>
    </row>
    <row r="3">
      <c r="A3" t="s">
        <v>55</v>
      </c>
      <c r="B3" t="s">
        <v>56</v>
      </c>
      <c r="C3" t="s">
        <v>54</v>
      </c>
    </row>
    <row r="4">
      <c r="A4" t="s">
        <v>57</v>
      </c>
      <c r="B4" t="s">
        <v>58</v>
      </c>
      <c r="C4" t="s">
        <v>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