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revenue_cagr">Model!$B$13</definedName>
    <definedName name="terminal_fcf_margin">Model!$B$14</definedName>
    <definedName name="starting_fcf_margin">Model!$B$17</definedName>
    <definedName name="revenue_2026_usd_m">Model!$B$12</definedName>
    <definedName name="margin_ramp">Model!$B$16:$E$16</definedName>
    <definedName name="fcf_margin_path">Model!$B$22:$E$22</definedName>
    <definedName name="forecast_revenue_usd_m">Model!$B$23:$E$23</definedName>
    <definedName name="normalized_fcf_path_usd_m">Model!$B$24:$E$24</definedName>
    <definedName name="terminal_enterprise_value_usd_m">Model!$B$26</definedName>
    <definedName name="fair_value_per_share">Model!$B$31</definedName>
    <definedName name="upside_pct">Model!$B$32</definedName>
    <definedName name="current_price">Model!$B$7</definedName>
    <definedName name="discount_rate">Model!$B$9</definedName>
    <definedName name="exit_fcf_multiple">Model!$B$10</definedName>
    <definedName name="net_cash_usd_m">Model!$B$11</definedName>
    <definedName name="years_to_exit">Model!$B$18</definedName>
    <definedName name="years_to_first_forecast_cash_flow">Model!$B$19</definedName>
    <definedName name="discount_denominator_path">Model!$B$21:$E$21</definedName>
    <definedName name="market_implied_exit_fcf_multiple">Model!$B$29</definedName>
    <definedName name="diluted_shares_m">Model!$B$8</definedName>
    <definedName name="pv_fcf_path_usd_m">Model!$B$25:$E$25</definedName>
    <definedName name="pv_forecast_fcf_usd_m">Model!$B$27</definedName>
    <definedName name="pv_terminal_value_usd_m">Model!$B$28</definedName>
    <definedName name="implied_equity_value_usd_m">Model!$B$30</definedName>
  </definedNames>
  <calcPr calcId="122211" fullCalcOnLoad="true"/>
</workbook>
</file>

<file path=xl/sharedStrings.xml><?xml version="1.0" encoding="utf-8"?>
<sst xmlns="http://schemas.openxmlformats.org/spreadsheetml/2006/main" count="69" uniqueCount="69">
  <si>
    <t>Vicor 2030 FCF exit-multiple valuation</t>
  </si>
  <si>
    <t xml:space="preserve">Scenario valuation using a 2026 revenue base, a four-year revenue and free-cash-flow margin ramp, explicit interim cash flows, and a discounted 2030 FCF exit value.
</t>
  </si>
  <si>
    <t>As of 2026-08-25  ·  Currency: USD  ·  https://modeledge.ai/model/fm_98db8fd3657b9a9efaadeedee221c182</t>
  </si>
  <si>
    <t>FY2027EE</t>
  </si>
  <si>
    <t>FY2028EE</t>
  </si>
  <si>
    <t>FY2029EE</t>
  </si>
  <si>
    <t>FY2030EE</t>
  </si>
  <si>
    <t>Inputs</t>
  </si>
  <si>
    <t>Current share price</t>
  </si>
  <si>
    <t>Diluted shares</t>
  </si>
  <si>
    <t>Discount rate</t>
  </si>
  <si>
    <t>2030 FCF exit multiple</t>
  </si>
  <si>
    <t>Net cash</t>
  </si>
  <si>
    <t>FY2026 revenue</t>
  </si>
  <si>
    <t>FY2026-FY2030 revenue CAGR</t>
  </si>
  <si>
    <t>FY2030 normalized FCF margin</t>
  </si>
  <si>
    <t>Constants</t>
  </si>
  <si>
    <t>margin_ramp</t>
  </si>
  <si>
    <t>starting_fcf_margin</t>
  </si>
  <si>
    <t>years_to_exit</t>
  </si>
  <si>
    <t>years_to_first_forecast_cash_flow</t>
  </si>
  <si>
    <t>Calculations</t>
  </si>
  <si>
    <t>discount_denominator_path</t>
  </si>
  <si>
    <t>fcf_margin_path</t>
  </si>
  <si>
    <t>forecast_revenue_usd_m</t>
  </si>
  <si>
    <t>normalized_fcf_path_usd_m</t>
  </si>
  <si>
    <t>pv_fcf_path_usd_m</t>
  </si>
  <si>
    <t>terminal_enterprise_value_usd_m</t>
  </si>
  <si>
    <t>pv_forecast_fcf_usd_m</t>
  </si>
  <si>
    <t>pv_terminal_value_usd_m</t>
  </si>
  <si>
    <t>market_implied_exit_fcf_multiple</t>
  </si>
  <si>
    <t>implied_equity_value_usd_m</t>
  </si>
  <si>
    <t>fair_value_per_share</t>
  </si>
  <si>
    <t>upside_pct</t>
  </si>
  <si>
    <t>Outputs</t>
  </si>
  <si>
    <t>Fair value per share</t>
  </si>
  <si>
    <t>Upside / downside</t>
  </si>
  <si>
    <t>FY2030 normalized FCF</t>
  </si>
  <si>
    <t>Implied equity value</t>
  </si>
  <si>
    <t>FY2030 revenue</t>
  </si>
  <si>
    <t>Exit FCF multiple implied by current price</t>
  </si>
  <si>
    <t>Revenue and FCF build</t>
  </si>
  <si>
    <t>FY2027E</t>
  </si>
  <si>
    <t>FY2028E</t>
  </si>
  <si>
    <t>FY2029E</t>
  </si>
  <si>
    <t>FY2030E</t>
  </si>
  <si>
    <t>Revenue ($M)</t>
  </si>
  <si>
    <t>Normalized FCF margin</t>
  </si>
  <si>
    <t>Normalized FCF ($M)</t>
  </si>
  <si>
    <t>Present value of FCF ($M)</t>
  </si>
  <si>
    <t>Scenarios (reference)</t>
  </si>
  <si>
    <t>base</t>
  </si>
  <si>
    <t/>
  </si>
  <si>
    <t>bear</t>
  </si>
  <si>
    <t>diluted_shares_m = 49, discount_rate = 0.125, exit_fcf_multiple = 22, revenue_cagr = 0.18, terminal_fcf_margin = 0.2</t>
  </si>
  <si>
    <t>bull</t>
  </si>
  <si>
    <t>diluted_shares_m = 47.5, discount_rate = 0.09, exit_fcf_multiple = 36, revenue_cagr = 0.35, terminal_fcf_margin = 0.32</t>
  </si>
  <si>
    <t>Claim</t>
  </si>
  <si>
    <t>URL</t>
  </si>
  <si>
    <t>Accessed</t>
  </si>
  <si>
    <t>Vicor's Q2 2026 10-Q reported $143.4M of quarterly revenue, $453.6M of cash, 46.1M basic shares outstanding, and $379.7M of one-year backlog.</t>
  </si>
  <si>
    <t>https://www.sec.gov/Archives/edgar/data/751978/000119312526322462/vicr-20260630.htm</t>
  </si>
  <si>
    <t>2026-08-25</t>
  </si>
  <si>
    <t>Vicor's Q2 2026 release reported 26.9% sequential revenue growth, 58.0% gross margin, $34.0M of operating cash flow, and a 145% year-over-year increase in backlog.</t>
  </si>
  <si>
    <t>https://vicorcorporation.gcs-web.com/news-releases/news-release-details/vicor-corporation-reports-results-second-quarter-ended-june-15</t>
  </si>
  <si>
    <t>Management's Q2 2026 call guided to more than $600M of FY2026 revenue and described long-term objectives of $2.5B revenue, 70% gross margin, and 40% operating margin.</t>
  </si>
  <si>
    <t>The current share price was refreshed from Modeledge market data for VICR on August 25, 2026.</t>
  </si>
  <si>
    <t>https://modeledge.ai/company/VICR</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</si>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</sst>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0.0%"/>
    <numFmt numFmtId="167" formatCode="&quot;$&quot;#,##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4"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t="s">
        <v>1</v>
      </c>
    </row>
    <row r="3">
      <c r="A3" s="2" t="s">
        <v>2</v>
      </c>
    </row>
    <row r="5">
      <c r="B5" s="3" t="s">
        <v>3</v>
      </c>
      <c r="C5" s="3" t="s">
        <v>4</v>
      </c>
      <c r="D5" s="3" t="s">
        <v>5</v>
      </c>
      <c r="E5" s="3" t="s">
        <v>6</v>
      </c>
    </row>
    <row r="6">
      <c r="A6" s="4" t="s">
        <v>7</v>
      </c>
    </row>
    <row r="7">
      <c r="A7" s="5" t="s">
        <v>8</v>
      </c>
      <c r="B7" s="6">
        <v>194.62</v>
      </c>
    </row>
    <row r="8">
      <c r="A8" s="5" t="s">
        <v>9</v>
      </c>
      <c r="B8" s="7">
        <v>47.7</v>
      </c>
    </row>
    <row r="9">
      <c r="A9" s="5" t="s">
        <v>10</v>
      </c>
      <c r="B9" s="8">
        <v>0.105</v>
      </c>
    </row>
    <row r="10">
      <c r="A10" s="5" t="s">
        <v>11</v>
      </c>
      <c r="B10" s="7">
        <v>28</v>
      </c>
    </row>
    <row r="11">
      <c r="A11" s="5" t="s">
        <v>12</v>
      </c>
      <c r="B11" s="9">
        <v>456.1</v>
      </c>
    </row>
    <row r="12">
      <c r="A12" s="5" t="s">
        <v>13</v>
      </c>
      <c r="B12" s="9">
        <v>610</v>
      </c>
    </row>
    <row r="13">
      <c r="A13" s="5" t="s">
        <v>14</v>
      </c>
      <c r="B13" s="8">
        <v>0.27</v>
      </c>
    </row>
    <row r="14">
      <c r="A14" s="5" t="s">
        <v>15</v>
      </c>
      <c r="B14" s="8">
        <v>0.26</v>
      </c>
    </row>
    <row r="15">
      <c r="A15" s="4" t="s">
        <v>16</v>
      </c>
    </row>
    <row r="16">
      <c r="A16" s="5" t="s">
        <v>17</v>
      </c>
      <c r="B16">
        <v>0</v>
      </c>
      <c r="C16">
        <v>0.3333333333</v>
      </c>
      <c r="D16">
        <v>0.6666666667</v>
      </c>
      <c r="E16">
        <v>1</v>
      </c>
    </row>
    <row r="17">
      <c r="A17" s="5" t="s">
        <v>18</v>
      </c>
      <c r="B17">
        <v>0.15</v>
      </c>
    </row>
    <row r="18">
      <c r="A18" s="5" t="s">
        <v>19</v>
      </c>
      <c r="B18">
        <v>4.35</v>
      </c>
    </row>
    <row r="19">
      <c r="A19" s="5" t="s">
        <v>20</v>
      </c>
      <c r="B19">
        <v>1.35</v>
      </c>
    </row>
    <row r="20">
      <c r="A20" s="4" t="s">
        <v>21</v>
      </c>
    </row>
    <row r="21">
      <c r="A21" s="5" t="s">
        <v>22</v>
      </c>
      <c r="B21" t="str">
        <f>(((1+Model!$B$9)^Model!$B$19))</f>
      </c>
      <c r="C21" t="str">
        <f>(((1+Model!$B$9)^Model!$B$19)*(1+Model!$B$9)^1)</f>
      </c>
      <c r="D21" t="str">
        <f>(((1+Model!$B$9)^Model!$B$19)*(1+Model!$B$9)^2)</f>
      </c>
      <c r="E21" t="str">
        <f>(((1+Model!$B$9)^Model!$B$19)*(1+Model!$B$9)^3)</f>
      </c>
    </row>
    <row r="22">
      <c r="A22" s="5" t="s">
        <v>23</v>
      </c>
      <c r="B22" t="str">
        <f>(Model!$B$17+((Model!$B$14-Model!$B$17)*Model!$B$16))</f>
      </c>
      <c r="C22" t="str">
        <f>(Model!$B$17+((Model!$B$14-Model!$B$17)*Model!$C$16))</f>
      </c>
      <c r="D22" t="str">
        <f>(Model!$B$17+((Model!$B$14-Model!$B$17)*Model!$D$16))</f>
      </c>
      <c r="E22" t="str">
        <f>(Model!$B$17+((Model!$B$14-Model!$B$17)*Model!$E$16))</f>
      </c>
    </row>
    <row r="23">
      <c r="A23" s="5" t="s">
        <v>24</v>
      </c>
      <c r="B23" t="str">
        <f>((Model!$B$12*(1+Model!$B$13)))</f>
      </c>
      <c r="C23" t="str">
        <f>((Model!$B$12*(1+Model!$B$13))*(1+Model!$B$13)^1)</f>
      </c>
      <c r="D23" t="str">
        <f>((Model!$B$12*(1+Model!$B$13))*(1+Model!$B$13)^2)</f>
      </c>
      <c r="E23" t="str">
        <f>((Model!$B$12*(1+Model!$B$13))*(1+Model!$B$13)^3)</f>
      </c>
    </row>
    <row r="24">
      <c r="A24" s="5" t="s">
        <v>25</v>
      </c>
      <c r="B24" t="str">
        <f>(Model!$B$23*Model!$B$22)</f>
      </c>
      <c r="C24" t="str">
        <f>(Model!$C$23*Model!$C$22)</f>
      </c>
      <c r="D24" t="str">
        <f>(Model!$D$23*Model!$D$22)</f>
      </c>
      <c r="E24" t="str">
        <f>(Model!$E$23*Model!$E$22)</f>
      </c>
    </row>
    <row r="25">
      <c r="A25" s="5" t="s">
        <v>26</v>
      </c>
      <c r="B25" t="str">
        <f>(Model!$B$24/Model!$B$21)</f>
      </c>
      <c r="C25" t="str">
        <f>(Model!$C$24/Model!$C$21)</f>
      </c>
      <c r="D25" t="str">
        <f>(Model!$D$24/Model!$D$21)</f>
      </c>
      <c r="E25" t="str">
        <f>(Model!$E$24/Model!$E$21)</f>
      </c>
    </row>
    <row r="26">
      <c r="A26" s="5" t="s">
        <v>27</v>
      </c>
      <c r="B26" t="str">
        <f>(Model!$E$24*Model!$B$10)</f>
      </c>
    </row>
    <row r="27">
      <c r="A27" s="5" t="s">
        <v>28</v>
      </c>
      <c r="B27" t="str">
        <f>SUM(Model!$B$25:$E$25)</f>
      </c>
    </row>
    <row r="28">
      <c r="A28" s="5" t="s">
        <v>29</v>
      </c>
      <c r="B28" t="str">
        <f>(Model!$B$26/((1+Model!$B$9)^Model!$B$18))</f>
      </c>
    </row>
    <row r="29">
      <c r="A29" s="5" t="s">
        <v>30</v>
      </c>
      <c r="B29" t="str">
        <f>(((((Model!$B$7*Model!$B$8)-Model!$B$11)-Model!$B$27)*((1+Model!$B$9)^Model!$B$18))/Model!$E$24)</f>
      </c>
    </row>
    <row r="30">
      <c r="A30" s="5" t="s">
        <v>31</v>
      </c>
      <c r="B30" t="str">
        <f>((Model!$B$27+Model!$B$28)+Model!$B$11)</f>
      </c>
    </row>
    <row r="31">
      <c r="A31" s="5" t="s">
        <v>32</v>
      </c>
      <c r="B31" t="str">
        <f>(Model!$B$30/Model!$B$8)</f>
      </c>
    </row>
    <row r="32">
      <c r="A32" s="5" t="s">
        <v>33</v>
      </c>
      <c r="B32" t="str">
        <f>((Model!$B$31/Model!$B$7)-1)</f>
      </c>
    </row>
    <row r="33">
      <c r="A33" s="4" t="s">
        <v>34</v>
      </c>
    </row>
    <row r="34">
      <c r="A34" s="10" t="s">
        <v>35</v>
      </c>
      <c r="B34" s="6" t="str">
        <f>Model!$B$31</f>
      </c>
    </row>
    <row r="35">
      <c r="A35" s="5" t="s">
        <v>36</v>
      </c>
      <c r="B35" s="8" t="str">
        <f>Model!$B$32</f>
      </c>
    </row>
    <row r="36">
      <c r="A36" s="5" t="s">
        <v>37</v>
      </c>
      <c r="B36" s="9" t="str">
        <f>Model!$E$24</f>
      </c>
    </row>
    <row r="37">
      <c r="A37" s="5" t="s">
        <v>38</v>
      </c>
      <c r="B37" s="9" t="str">
        <f>Model!$B$30</f>
      </c>
    </row>
    <row r="38">
      <c r="A38" s="5" t="s">
        <v>39</v>
      </c>
      <c r="B38" s="9" t="str">
        <f>Model!$E$23</f>
      </c>
    </row>
    <row r="39">
      <c r="A39" s="5" t="s">
        <v>40</v>
      </c>
      <c r="B39" s="7" t="str">
        <f>Model!$B$29</f>
      </c>
    </row>
    <row r="41">
      <c r="A41" s="4" t="s">
        <v>41</v>
      </c>
    </row>
    <row r="42">
      <c r="B42" s="3" t="s">
        <v>42</v>
      </c>
      <c r="C42" s="3" t="s">
        <v>43</v>
      </c>
      <c r="D42" s="3" t="s">
        <v>44</v>
      </c>
      <c r="E42" s="3" t="s">
        <v>45</v>
      </c>
    </row>
    <row r="43">
      <c r="A43" s="5" t="s">
        <v>46</v>
      </c>
      <c r="B43" s="9" t="str">
        <f>Model!$B$23</f>
      </c>
      <c r="C43" s="9" t="str">
        <f>Model!$C$23</f>
      </c>
      <c r="D43" s="9" t="str">
        <f>Model!$D$23</f>
      </c>
      <c r="E43" s="9" t="str">
        <f>Model!$E$23</f>
      </c>
    </row>
    <row r="44">
      <c r="A44" s="5" t="s">
        <v>47</v>
      </c>
      <c r="B44" s="8" t="str">
        <f>Model!$B$22</f>
      </c>
      <c r="C44" s="8" t="str">
        <f>Model!$C$22</f>
      </c>
      <c r="D44" s="8" t="str">
        <f>Model!$D$22</f>
      </c>
      <c r="E44" s="8" t="str">
        <f>Model!$E$22</f>
      </c>
    </row>
    <row r="45">
      <c r="A45" s="5" t="s">
        <v>48</v>
      </c>
      <c r="B45" s="9" t="str">
        <f>Model!$B$24</f>
      </c>
      <c r="C45" s="9" t="str">
        <f>Model!$C$24</f>
      </c>
      <c r="D45" s="9" t="str">
        <f>Model!$D$24</f>
      </c>
      <c r="E45" s="9" t="str">
        <f>Model!$E$24</f>
      </c>
    </row>
    <row r="46">
      <c r="A46" s="5" t="s">
        <v>49</v>
      </c>
      <c r="B46" s="9" t="str">
        <f>Model!$B$25</f>
      </c>
      <c r="C46" s="9" t="str">
        <f>Model!$C$25</f>
      </c>
      <c r="D46" s="9" t="str">
        <f>Model!$D$25</f>
      </c>
      <c r="E46" s="9" t="str">
        <f>Model!$E$25</f>
      </c>
    </row>
    <row r="48">
      <c r="A48" s="4" t="s">
        <v>50</v>
      </c>
    </row>
    <row r="49">
      <c r="A49" s="5" t="s">
        <v>51</v>
      </c>
      <c r="B49" t="s">
        <v>52</v>
      </c>
    </row>
    <row r="50">
      <c r="A50" s="5" t="s">
        <v>53</v>
      </c>
      <c r="B50" t="s">
        <v>54</v>
      </c>
    </row>
    <row r="51">
      <c r="A51" s="5" t="s">
        <v>55</v>
      </c>
      <c r="B51" t="s">
        <v>56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57</v>
      </c>
      <c r="B1" s="4" t="s">
        <v>58</v>
      </c>
      <c r="C1" s="4" t="s">
        <v>59</v>
      </c>
    </row>
    <row r="2">
      <c r="A2" t="s">
        <v>60</v>
      </c>
      <c r="B2" t="s">
        <v>61</v>
      </c>
      <c r="C2" t="s">
        <v>62</v>
      </c>
    </row>
    <row r="3">
      <c r="A3" t="s">
        <v>63</v>
      </c>
      <c r="B3" t="s">
        <v>64</v>
      </c>
      <c r="C3" t="s">
        <v>62</v>
      </c>
    </row>
    <row r="4">
      <c r="A4" t="s">
        <v>65</v>
      </c>
      <c r="B4" t="s">
        <v>52</v>
      </c>
      <c r="C4" t="s">
        <v>62</v>
      </c>
    </row>
    <row r="5">
      <c r="A5" t="s">
        <v>66</v>
      </c>
      <c r="B5" t="s">
        <v>67</v>
      </c>
      <c r="C5" t="s">
        <v>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