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eal_completion_probability">Model!$B$6</definedName>
    <definedName name="offer_price_per_share">Model!$B$7</definedName>
    <definedName name="tendered_ownership_pct">Model!$B$10</definedName>
    <definedName name="estimated_shares_outstanding_m">Model!$B$13</definedName>
    <definedName name="fair_value">Model!$B$14</definedName>
    <definedName name="upside">Model!$B$17</definedName>
    <definedName name="current_price">Model!$B$5</definedName>
    <definedName name="standalone_break_value_per_share">Model!$B$8</definedName>
    <definedName name="tendered_shares_m">Model!$B$11</definedName>
    <definedName name="spread_to_offer">Model!$B$15</definedName>
    <definedName name="implied_equity_value_m">Model!$B$16</definedName>
  </definedNames>
  <calcPr calcId="122211" fullCalcOnLoad="true"/>
</workbook>
</file>

<file path=xl/sharedStrings.xml><?xml version="1.0" encoding="utf-8"?>
<sst xmlns="http://schemas.openxmlformats.org/spreadsheetml/2006/main" count="40" uniqueCount="40">
  <si>
    <t>Open Lending / ANV completed cash acquisition valuation</t>
  </si>
  <si>
    <t>As of 2026-07-30  ·  Currency: USD  ·  https://modeledge.ai/model/fm_a4c2917cb8bde58a3b0ac6a8ea1a7d6d</t>
  </si>
  <si>
    <t>Inputs</t>
  </si>
  <si>
    <t>Final trading value used for spread math</t>
  </si>
  <si>
    <t>Deal completion probability</t>
  </si>
  <si>
    <t>Cash offer price per share</t>
  </si>
  <si>
    <t>Historical standalone value if the transaction failed</t>
  </si>
  <si>
    <t>Constants</t>
  </si>
  <si>
    <t>tendered_ownership_pct</t>
  </si>
  <si>
    <t>tendered_shares_m</t>
  </si>
  <si>
    <t>Calculations</t>
  </si>
  <si>
    <t>estimated_shares_outstanding_m</t>
  </si>
  <si>
    <t>fair_value</t>
  </si>
  <si>
    <t>spread_to_offer</t>
  </si>
  <si>
    <t>implied_equity_value_m</t>
  </si>
  <si>
    <t>upside</t>
  </si>
  <si>
    <t>Outputs</t>
  </si>
  <si>
    <t>Fair value per share</t>
  </si>
  <si>
    <t>Implied equity value</t>
  </si>
  <si>
    <t>Cash consideration per share</t>
  </si>
  <si>
    <t>Upside / downside vs final trading value</t>
  </si>
  <si>
    <t>Final spread to cash offer</t>
  </si>
  <si>
    <t>Scenarios (reference)</t>
  </si>
  <si>
    <t>base</t>
  </si>
  <si>
    <t>deal_completion_probability = 1</t>
  </si>
  <si>
    <t>bear</t>
  </si>
  <si>
    <t>bull</t>
  </si>
  <si>
    <t>Claim</t>
  </si>
  <si>
    <t>URL</t>
  </si>
  <si>
    <t>Accessed</t>
  </si>
  <si>
    <t>Open Lending and ANV announced a definitive all-cash tender offer for all outstanding LPRO shares at $3.15 per share, followed by a second-step merger at the same price.</t>
  </si>
  <si>
    <t>https://investors.openlending.com/news-releases/news-release-details/open-lending-enters-merger-agreement-be-acquired-anv</t>
  </si>
  <si>
    <t/>
  </si>
  <si>
    <t>Open Lending's July 30, 2026 Form 8-K states the tender offer price was $3.15 per share in cash.</t>
  </si>
  <si>
    <t>https://www.sec.gov/Archives/edgar/data/1806201/000119312526325062/d154380d8k.htm</t>
  </si>
  <si>
    <t>The July 30, 2026 Form 8-K reports 101.256899 million shares tendered, representing 85.57% of outstanding shares, and says all offer conditions were satisfied or waived.</t>
  </si>
  <si>
    <t>The July 30, 2026 Form 8-K states ANV completed the acquisition, remaining shares were converted into the $3.15 cash consideration, LPRO shares would no longer be listed on Nasdaq, and Open Lending became an indirect wholly-owned subsidiary of ANV.</t>
  </si>
  <si>
    <t>ANV's completion announcement says the acquisition closed, required regulatory approvals had been received, and Open Lending is now privately held.</t>
  </si>
  <si>
    <t>https://investors.openlending.com/news-releases/news-release-details/anv-completes-acquisition-open-lending</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</si>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</sst>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00"/>
    <numFmt numFmtId="167"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3.15</v>
      </c>
    </row>
    <row r="6">
      <c r="A6" s="4" t="s">
        <v>4</v>
      </c>
      <c r="B6" s="6">
        <v>1</v>
      </c>
    </row>
    <row r="7">
      <c r="A7" s="4" t="s">
        <v>5</v>
      </c>
      <c r="B7" s="5">
        <v>3.15</v>
      </c>
    </row>
    <row r="8">
      <c r="A8" s="4" t="s">
        <v>6</v>
      </c>
      <c r="B8" s="7">
        <v>2.155</v>
      </c>
    </row>
    <row r="9">
      <c r="A9" s="3" t="s">
        <v>7</v>
      </c>
    </row>
    <row r="10">
      <c r="A10" s="4" t="s">
        <v>8</v>
      </c>
      <c r="B10">
        <v>0.8557</v>
      </c>
    </row>
    <row r="11">
      <c r="A11" s="4" t="s">
        <v>9</v>
      </c>
      <c r="B11">
        <v>101.256899</v>
      </c>
    </row>
    <row r="12">
      <c r="A12" s="3" t="s">
        <v>10</v>
      </c>
    </row>
    <row r="13">
      <c r="A13" s="4" t="s">
        <v>11</v>
      </c>
      <c r="B13" t="str">
        <f>(Model!$B$11/Model!$B$10)</f>
      </c>
    </row>
    <row r="14">
      <c r="A14" s="4" t="s">
        <v>12</v>
      </c>
      <c r="B14" t="str">
        <f>((Model!$B$6*Model!$B$7)+((1-Model!$B$6)*Model!$B$8))</f>
      </c>
    </row>
    <row r="15">
      <c r="A15" s="4" t="s">
        <v>13</v>
      </c>
      <c r="B15" t="str">
        <f>((Model!$B$7/Model!$B$5)-1)</f>
      </c>
    </row>
    <row r="16">
      <c r="A16" s="4" t="s">
        <v>14</v>
      </c>
      <c r="B16" t="str">
        <f>(Model!$B$7*Model!$B$13)</f>
      </c>
    </row>
    <row r="17">
      <c r="A17" s="4" t="s">
        <v>15</v>
      </c>
      <c r="B17" t="str">
        <f>((Model!$B$14/Model!$B$5)-1)</f>
      </c>
    </row>
    <row r="18">
      <c r="A18" s="3" t="s">
        <v>16</v>
      </c>
    </row>
    <row r="19">
      <c r="A19" s="4" t="s">
        <v>17</v>
      </c>
      <c r="B19" s="5" t="str">
        <f>Model!$B$14</f>
      </c>
    </row>
    <row r="20">
      <c r="A20" s="4" t="s">
        <v>18</v>
      </c>
      <c r="B20" s="8" t="str">
        <f>Model!$B$16</f>
      </c>
    </row>
    <row r="21">
      <c r="A21" s="4" t="s">
        <v>19</v>
      </c>
      <c r="B21" s="5" t="str">
        <f>Model!$B$7</f>
      </c>
    </row>
    <row r="22">
      <c r="A22" s="4" t="s">
        <v>4</v>
      </c>
      <c r="B22" s="6" t="str">
        <f>Model!$B$6</f>
      </c>
    </row>
    <row r="23">
      <c r="A23" s="4" t="s">
        <v>20</v>
      </c>
      <c r="B23" s="6" t="str">
        <f>Model!$B$17</f>
      </c>
    </row>
    <row r="24">
      <c r="A24" s="4" t="s">
        <v>21</v>
      </c>
      <c r="B24" s="6" t="str">
        <f>Model!$B$15</f>
      </c>
    </row>
    <row r="26">
      <c r="A26" s="3" t="s">
        <v>22</v>
      </c>
    </row>
    <row r="27">
      <c r="A27" s="4" t="s">
        <v>23</v>
      </c>
      <c r="B27" t="s">
        <v>24</v>
      </c>
    </row>
    <row r="28">
      <c r="A28" s="4" t="s">
        <v>25</v>
      </c>
      <c r="B28" t="s">
        <v>24</v>
      </c>
    </row>
    <row r="29">
      <c r="A29" s="4" t="s">
        <v>26</v>
      </c>
      <c r="B29"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27</v>
      </c>
      <c r="B1" s="3" t="s">
        <v>28</v>
      </c>
      <c r="C1" s="3" t="s">
        <v>29</v>
      </c>
    </row>
    <row r="2">
      <c r="A2" t="s">
        <v>30</v>
      </c>
      <c r="B2" t="s">
        <v>31</v>
      </c>
      <c r="C2" t="s">
        <v>32</v>
      </c>
    </row>
    <row r="3">
      <c r="A3" t="s">
        <v>33</v>
      </c>
      <c r="B3" t="s">
        <v>34</v>
      </c>
      <c r="C3" t="s">
        <v>32</v>
      </c>
    </row>
    <row r="4">
      <c r="A4" t="s">
        <v>35</v>
      </c>
      <c r="B4" t="s">
        <v>34</v>
      </c>
      <c r="C4" t="s">
        <v>32</v>
      </c>
    </row>
    <row r="5">
      <c r="A5" t="s">
        <v>36</v>
      </c>
      <c r="B5" t="s">
        <v>34</v>
      </c>
      <c r="C5" t="s">
        <v>32</v>
      </c>
    </row>
    <row r="6">
      <c r="A6" t="s">
        <v>37</v>
      </c>
      <c r="B6" t="s">
        <v>38</v>
      </c>
      <c r="C6" t="s">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