
<file path=[Content_Types].xml><?xml version="1.0" encoding="utf-8"?>
<Types xmlns="http://schemas.openxmlformats.org/package/2006/content-types">
  <Default Extension="rels" ContentType="application/vnd.openxmlformats-package.relationships+xml"/>
  <Default Extension="xml" ContentType="application/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Model" sheetId="1" r:id="rId1"/>
    <sheet name="Calc" sheetId="2" r:id="rId4"/>
    <sheet name="Sources" sheetId="3" r:id="rId6"/>
  </sheets>
  <definedNames>
    <definedName name="equity_value_usd_b">Model!$B$21</definedName>
    <definedName name="usd_zar">Model!$B$12</definedName>
    <definedName name="equity_value_r_b">Model!$B$20</definedName>
    <definedName name="upside_pct">Model!$B$23</definedName>
    <definedName name="ev_ebitda_multiple">Model!$B$6</definedName>
    <definedName name="fy2025_adjusted_ebitda_r_b">Model!$B$7</definedName>
    <definedName name="ordinary_shares_m">Model!$B$9</definedName>
    <definedName name="q1_2026_adjusted_ebitda_r_b">Model!$B$10</definedName>
    <definedName name="q1_run_rate_weight">Model!$B$11</definedName>
    <definedName name="current_ads_price">Model!$B$14</definedName>
    <definedName name="normalized_ebitda_r_b">Model!$B$18</definedName>
    <definedName name="ordinary_shares_per_ads">Model!$B$15</definedName>
    <definedName name="enterprise_value_r_b">Model!$B$19</definedName>
    <definedName name="fair_value_ads">Model!$B$22</definedName>
    <definedName name="net_debt_r_b">Model!$B$8</definedName>
    <definedName name="annualized_q1_ebitda_r_b">Model!$B$17</definedName>
  </definedNames>
  <calcPr calcId="122211" fullCalcOnLoad="true"/>
</workbook>
</file>

<file path=xl/sharedStrings.xml><?xml version="1.0" encoding="utf-8"?>
<sst xmlns="http://schemas.openxmlformats.org/spreadsheetml/2006/main" count="60" uniqueCount="60">
  <si>
    <t>Sibanye Stillwater Hawk normalized EV/EBITDA valuation</t>
  </si>
  <si>
    <t>As of 2026-06-15  ·  Currency: USD  ·  https://modeledge.ai/model/fm_a9515a63a2f74d54e2556857de492e6b</t>
  </si>
  <si>
    <t>FY2026E</t>
  </si>
  <si>
    <t>Inputs</t>
  </si>
  <si>
    <t>Normalized EV / adjusted EBITDA multiple</t>
  </si>
  <si>
    <t>FY2025 adjusted EBITDA, R billions</t>
  </si>
  <si>
    <t>Net debt, R billions</t>
  </si>
  <si>
    <t>Ordinary shares outstanding, millions</t>
  </si>
  <si>
    <t>Q1 2026 adjusted EBITDA, R billions</t>
  </si>
  <si>
    <t>Weight on annualized Q1 2026 EBITDA run-rate</t>
  </si>
  <si>
    <t>USD/ZAR conversion rate</t>
  </si>
  <si>
    <t>Constants</t>
  </si>
  <si>
    <t>current_ads_price</t>
  </si>
  <si>
    <t>ordinary_shares_per_ads</t>
  </si>
  <si>
    <t>Calculations</t>
  </si>
  <si>
    <t>annualized_q1_ebitda_r_b</t>
  </si>
  <si>
    <t>normalized_ebitda_r_b</t>
  </si>
  <si>
    <t>enterprise_value_r_b</t>
  </si>
  <si>
    <t>equity_value_r_b</t>
  </si>
  <si>
    <t>equity_value_usd_b</t>
  </si>
  <si>
    <t>fair_value_ads</t>
  </si>
  <si>
    <t>upside_pct</t>
  </si>
  <si>
    <t>Outputs</t>
  </si>
  <si>
    <t>Fair value per SBSW ADS</t>
  </si>
  <si>
    <t>Upside/downside to current ADS price</t>
  </si>
  <si>
    <t>Normalized EV/EBITDA valuation bridge</t>
  </si>
  <si>
    <t>FY2025 adjusted EBITDA</t>
  </si>
  <si>
    <t>Q1 2026 adjusted EBITDA annualized</t>
  </si>
  <si>
    <t>Weight on Q1 run-rate</t>
  </si>
  <si>
    <t>Normalized adjusted EBITDA</t>
  </si>
  <si>
    <t>EV / adjusted EBITDA multiple</t>
  </si>
  <si>
    <t>Enterprise value</t>
  </si>
  <si>
    <t>Net debt</t>
  </si>
  <si>
    <t>Equity value</t>
  </si>
  <si>
    <t>Ordinary shares outstanding</t>
  </si>
  <si>
    <t>Ordinary shares per ADS</t>
  </si>
  <si>
    <t>Fair value per ADS</t>
  </si>
  <si>
    <t>Scenarios (reference)</t>
  </si>
  <si>
    <t>base</t>
  </si>
  <si>
    <t>ev_ebitda_multiple = 3.75, net_debt_r_b = 22.123, q1_run_rate_weight = 0.35, usd_zar = 17.8</t>
  </si>
  <si>
    <t>bear</t>
  </si>
  <si>
    <t>ev_ebitda_multiple = 2.8, net_debt_r_b = 27, q1_run_rate_weight = 0.15, usd_zar = 18.5</t>
  </si>
  <si>
    <t>bull</t>
  </si>
  <si>
    <t>ev_ebitda_multiple = 4.25, net_debt_r_b = 19, q1_run_rate_weight = 0.55, usd_zar = 17</t>
  </si>
  <si>
    <t>Claim</t>
  </si>
  <si>
    <t>URL</t>
  </si>
  <si>
    <t>Accessed</t>
  </si>
  <si>
    <t>The 2025 annual report reported adjusted EBITDA of R37.800B, net debt of R22.123B, and net debt to adjusted EBITDA of 0.59x at December 31, 2025.</t>
  </si>
  <si>
    <t>https://modeledge.ai/company/-/filing/20-F/162828026026991/#table-179</t>
  </si>
  <si>
    <t/>
  </si>
  <si>
    <t>The 2025 annual report reported revenue of R129.677B, adjusted EBITDA of R37.800B, operating cash flow of R21.407B, capital expenditures of R20.307B, and 2.830567B shares outstanding.</t>
  </si>
  <si>
    <t>https://modeledge.ai/company/-/filing/20-F/162828026026991/#table-10</t>
  </si>
  <si>
    <t>The Q1 2026 operating update reported group adjusted EBITDA of R19.4B, a detailed key-statistics figure of R19.372B, and 2,830,567,264 shares at March 31, 2026.</t>
  </si>
  <si>
    <t>https://storage.googleapis.com/d8a084c25db2/0001786909/0001628280-26-031026/form6-kq1.htm</t>
  </si>
  <si>
    <t>The Q1 2026 operating update states that one SBSW ADS represents four ordinary shares.</t>
  </si>
  <si>
    <t>The valuation uses a normalized EV/adjusted EBITDA approach: FY2025 EBITDA is blended with a discounted annualized Q1 2026 run-rate, then a cyclical miner multiple is applied and net debt is subtracted.</t>
  </si>
  <si>
    <t>modeledge://method/sbsw_hawk_normalized_ev_ebitda_2026_06_15</t>
  </si>
  <si>
    <t>Main portfolio SBSW Hawk row used a last ADS price of $10.72 on June 15, 2026.</t>
  </si>
  <si>
    <t>modeledge://hawk/214748364835</t>
  </si>
  <si>
    <t>Intermediate calculations materialized from expressions; referenced by formulas on the Model sheet.</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</si>
</sst>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6">
    <numFmt numFmtId="164" formatCode="0.0"/>
    <numFmt numFmtId="165" formatCode="#,##0.0"/>
    <numFmt numFmtId="166" formatCode="0.0%"/>
    <numFmt numFmtId="167" formatCode="0.00"/>
    <numFmt numFmtId="168" formatCode="&quot;$&quot;0.00"/>
    <numFmt numFmtId="169" formatCode="&quot;$&quot;0.0"/>
  </numFmts>
  <fonts count="6">
    <font>
      <name val="Calibri"/>
      <family val="2"/>
      <color theme="1"/>
      <sz val="11"/>
    </font>
    <font>
      <family val="2"/>
      <b val="1"/>
      <color/>
      <sz val="14"/>
    </font>
    <font>
      <family val="2"/>
      <color rgb="FF808080"/>
      <sz val="10"/>
    </font>
    <font>
      <family val="2"/>
      <b val="1"/>
      <color/>
      <sz val="10"/>
    </font>
    <font>
      <family val="2"/>
      <b val="1"/>
      <color/>
    </font>
    <font>
      <family val="2"/>
      <color/>
      <sz val="11"/>
    </font>
  </fonts>
  <fills count="3">
    <fill>
      <patternFill patternType="none"/>
    </fill>
    <fill>
      <patternFill patternType="gray125"/>
    </fill>
    <fill>
      <patternFill patternType="solid">
        <fgColor rgb="FFEFEFEF"/>
      </patternFill>
    </fill>
  </fills>
  <borders count="2">
    <border>
      <left/>
      <right/>
      <top/>
      <bottom/>
      <diagonal/>
    </border>
    <border>
      <bottom style="thin">
        <color rgb="FFAAAAAA"/>
      </bottom>
    </border>
  </borders>
  <cellStyleXfs count="1">
    <xf numFmtId="0" fontId="0" fillId="0" borderId="0"/>
  </cellStyleXfs>
  <cellXfs count="12">
    <xf numFmtId="0" fontId="0" fillId="0" borderId="0" xfId="0"/>
    <xf numFmtId="0" fontId="1" fillId="0" borderId="0" xfId="0" applyFont="true" applyAlignment="false">
      <alignment/>
    </xf>
    <xf numFmtId="0" fontId="2" fillId="0" borderId="0" xfId="0" applyFont="true" applyAlignment="false">
      <alignment/>
    </xf>
    <xf numFmtId="0" fontId="3" fillId="0" borderId="1" xfId="0" applyFont="true" applyBorder="true" applyAlignment="true">
      <alignment horizontal="right"/>
    </xf>
    <xf numFmtId="0" fontId="4" fillId="2" borderId="0" xfId="0" applyFont="true" applyFill="true" applyAlignment="false">
      <alignment/>
    </xf>
    <xf numFmtId="0" fontId="5" fillId="0" borderId="0" xfId="0" applyFont="true" applyAlignment="false">
      <alignment/>
    </xf>
    <xf numFmtId="164" fontId="0" fillId="0" borderId="0" xfId="0" applyNumberFormat="true" applyAlignment="false">
      <alignment/>
    </xf>
    <xf numFmtId="165" fontId="0" fillId="0" borderId="0" xfId="0" applyNumberFormat="true" applyAlignment="false">
      <alignment/>
    </xf>
    <xf numFmtId="166" fontId="0" fillId="0" borderId="0" xfId="0" applyNumberFormat="true" applyAlignment="false">
      <alignment/>
    </xf>
    <xf numFmtId="167" fontId="0" fillId="0" borderId="0" xfId="0" applyNumberFormat="true" applyAlignment="false">
      <alignment/>
    </xf>
    <xf numFmtId="168" fontId="0" fillId="0" borderId="0" xfId="0" applyNumberFormat="true" applyAlignment="false">
      <alignment/>
    </xf>
    <xf numFmtId="169" fontId="0" fillId="0" borderId="0" xfId="0" applyNumberFormat="true" applyAlignment="false">
      <alignment/>
    </xf>
  </cellXfs>
  <cellStyles count="1">
    <cellStyle name="Normal" xfId="0" builtinId="0"/>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worksheets/sheet2.xml" Type="http://schemas.openxmlformats.org/officeDocument/2006/relationships/worksheet"></Relationship><Relationship Id="rId5" Target="/xl/sharedStrings.xml" Type="http://schemas.openxmlformats.org/officeDocument/2006/relationships/sharedStrings"></Relationship><Relationship Id="rId6" Target="worksheets/sheet3.xml" Type="http://schemas.openxmlformats.org/officeDocument/2006/relationships/worksheet"></Relationship></Relationships>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
  <sheetViews>
    <sheetView tabSelected="true" workbookViewId="0"/>
  </sheetViews>
  <sheetFormatPr defaultRowHeight="15"/>
  <cols>
    <col customWidth="true" max="1" min="1" width="36"/>
    <col customWidth="true" max="2" min="2" width="13"/>
  </cols>
  <sheetData>
    <row r="1">
      <c r="A1" s="1" t="s">
        <v>0</v>
      </c>
    </row>
    <row r="2">
      <c r="A2" s="2" t="s">
        <v>1</v>
      </c>
    </row>
    <row r="4">
      <c r="B4" s="3" t="s">
        <v>2</v>
      </c>
    </row>
    <row r="5">
      <c r="A5" s="4" t="s">
        <v>3</v>
      </c>
    </row>
    <row r="6">
      <c r="A6" s="5" t="s">
        <v>4</v>
      </c>
      <c r="B6" s="6">
        <v>3.75</v>
      </c>
    </row>
    <row r="7">
      <c r="A7" s="5" t="s">
        <v>5</v>
      </c>
      <c r="B7" s="6">
        <v>37.8</v>
      </c>
    </row>
    <row r="8">
      <c r="A8" s="5" t="s">
        <v>6</v>
      </c>
      <c r="B8" s="6">
        <v>22.123</v>
      </c>
    </row>
    <row r="9">
      <c r="A9" s="5" t="s">
        <v>7</v>
      </c>
      <c r="B9" s="7">
        <v>2830.567264</v>
      </c>
    </row>
    <row r="10">
      <c r="A10" s="5" t="s">
        <v>8</v>
      </c>
      <c r="B10" s="6">
        <v>19.372</v>
      </c>
    </row>
    <row r="11">
      <c r="A11" s="5" t="s">
        <v>9</v>
      </c>
      <c r="B11" s="8">
        <v>0.35</v>
      </c>
    </row>
    <row r="12">
      <c r="A12" s="5" t="s">
        <v>10</v>
      </c>
      <c r="B12" s="9">
        <v>17.8</v>
      </c>
    </row>
    <row r="13">
      <c r="A13" s="4" t="s">
        <v>11</v>
      </c>
    </row>
    <row r="14">
      <c r="A14" s="5" t="s">
        <v>12</v>
      </c>
      <c r="B14">
        <v>10.72</v>
      </c>
    </row>
    <row r="15">
      <c r="A15" s="5" t="s">
        <v>13</v>
      </c>
      <c r="B15">
        <v>4</v>
      </c>
    </row>
    <row r="16">
      <c r="A16" s="4" t="s">
        <v>14</v>
      </c>
    </row>
    <row r="17">
      <c r="A17" s="5" t="s">
        <v>15</v>
      </c>
      <c r="B17" t="str">
        <f>(Model!$B$10*4)</f>
      </c>
    </row>
    <row r="18">
      <c r="A18" s="5" t="s">
        <v>16</v>
      </c>
      <c r="B18" t="str">
        <f>((Model!$B$7*(1-Model!$B$11))+(Model!$B$17*Model!$B$11))</f>
      </c>
    </row>
    <row r="19">
      <c r="A19" s="5" t="s">
        <v>17</v>
      </c>
      <c r="B19" t="str">
        <f>(Model!$B$18*Model!$B$6)</f>
      </c>
    </row>
    <row r="20">
      <c r="A20" s="5" t="s">
        <v>18</v>
      </c>
      <c r="B20" t="str">
        <f>MAX(0,(Model!$B$19-Model!$B$8))</f>
      </c>
    </row>
    <row r="21">
      <c r="A21" s="5" t="s">
        <v>19</v>
      </c>
      <c r="B21" t="str">
        <f>(Model!$B$20/Model!$B$12)</f>
      </c>
    </row>
    <row r="22">
      <c r="A22" s="5" t="s">
        <v>20</v>
      </c>
      <c r="B22" t="str">
        <f>((((Model!$B$20*1000)*Model!$B$15)/Model!$B$9)/Model!$B$12)</f>
      </c>
    </row>
    <row r="23">
      <c r="A23" s="5" t="s">
        <v>21</v>
      </c>
      <c r="B23" t="str">
        <f>((Model!$B$22/Model!$B$14)-1)</f>
      </c>
    </row>
    <row r="24">
      <c r="A24" s="4" t="s">
        <v>22</v>
      </c>
    </row>
    <row r="25">
      <c r="A25" s="5" t="s">
        <v>23</v>
      </c>
      <c r="B25" s="10" t="str">
        <f>Model!$B$22</f>
      </c>
    </row>
    <row r="26">
      <c r="A26" s="5" t="s">
        <v>24</v>
      </c>
      <c r="B26" s="8" t="str">
        <f>Model!$B$23</f>
      </c>
    </row>
    <row r="28">
      <c r="A28" s="4" t="s">
        <v>25</v>
      </c>
    </row>
    <row r="29">
      <c r="B29" s="3" t="s">
        <v>2</v>
      </c>
    </row>
    <row r="30">
      <c r="A30" s="5" t="s">
        <v>26</v>
      </c>
      <c r="B30" s="6" t="str">
        <f>Model!$B$7</f>
      </c>
    </row>
    <row r="31">
      <c r="A31" s="5" t="s">
        <v>27</v>
      </c>
      <c r="B31" s="6" t="str">
        <f>Model!$B$17</f>
      </c>
    </row>
    <row r="32">
      <c r="A32" s="5" t="s">
        <v>28</v>
      </c>
      <c r="B32" s="8" t="str">
        <f>Model!$B$11</f>
      </c>
    </row>
    <row r="33">
      <c r="A33" s="5" t="s">
        <v>29</v>
      </c>
      <c r="B33" s="6" t="str">
        <f>Model!$B$18</f>
      </c>
    </row>
    <row r="34">
      <c r="A34" s="5" t="s">
        <v>30</v>
      </c>
      <c r="B34" s="6" t="str">
        <f>Model!$B$6</f>
      </c>
    </row>
    <row r="35">
      <c r="A35" s="5" t="s">
        <v>31</v>
      </c>
      <c r="B35" s="6" t="str">
        <f>Model!$B$19</f>
      </c>
    </row>
    <row r="36">
      <c r="A36" s="5" t="s">
        <v>32</v>
      </c>
      <c r="B36" s="6" t="str">
        <f>Model!$B$8</f>
      </c>
    </row>
    <row r="37">
      <c r="A37" s="5" t="s">
        <v>33</v>
      </c>
      <c r="B37" s="6" t="str">
        <f>Model!$B$20</f>
      </c>
    </row>
    <row r="38">
      <c r="A38" s="5" t="s">
        <v>33</v>
      </c>
      <c r="B38" s="11" t="str">
        <f>Model!$B$21</f>
      </c>
    </row>
    <row r="39">
      <c r="A39" s="5" t="s">
        <v>34</v>
      </c>
      <c r="B39" s="7" t="str">
        <f>Model!$B$9</f>
      </c>
    </row>
    <row r="40">
      <c r="A40" s="5" t="s">
        <v>35</v>
      </c>
      <c r="B40" s="6" t="str">
        <f>Model!$B$15</f>
      </c>
    </row>
    <row r="41">
      <c r="A41" s="5" t="s">
        <v>36</v>
      </c>
      <c r="B41" s="10" t="str">
        <f>Model!$B$22</f>
      </c>
    </row>
    <row r="43">
      <c r="A43" s="4" t="s">
        <v>37</v>
      </c>
    </row>
    <row r="44">
      <c r="A44" s="5" t="s">
        <v>38</v>
      </c>
      <c r="B44" t="s">
        <v>39</v>
      </c>
    </row>
    <row r="45">
      <c r="A45" s="5" t="s">
        <v>40</v>
      </c>
      <c r="B45" t="s">
        <v>41</v>
      </c>
    </row>
    <row r="46">
      <c r="A46" s="5" t="s">
        <v>42</v>
      </c>
      <c r="B46" t="s">
        <v>43</v>
      </c>
    </row>
  </sheetData>
</worksheet>
</file>

<file path=xl/worksheets/sheet2.xml><?xml version="1.0" encoding="utf-8"?>
<worksheet xmlns="http://schemas.openxmlformats.org/spreadsheetml/2006/main">
  <dimension ref="A1"/>
  <sheetViews>
    <sheetView workbookViewId="0"/>
  </sheetViews>
  <cols>
    <col customWidth="true" max="1" min="1" width="44"/>
  </cols>
  <sheetData>
    <row r="1">
      <c r="A1" t="s">
        <v>59</v>
      </c>
    </row>
  </sheetData>
</worksheet>
</file>

<file path=xl/worksheets/sheet3.xml><?xml version="1.0" encoding="utf-8"?>
<worksheet xmlns="http://schemas.openxmlformats.org/spreadsheetml/2006/main">
  <dimension ref="A1"/>
  <sheetViews>
    <sheetView workbookViewId="0"/>
  </sheetViews>
  <cols>
    <col customWidth="true" max="1" min="1" width="60"/>
    <col customWidth="true" max="2" min="2" width="50"/>
  </cols>
  <sheetData>
    <row r="1">
      <c r="A1" s="4" t="s">
        <v>44</v>
      </c>
      <c r="B1" s="4" t="s">
        <v>45</v>
      </c>
      <c r="C1" s="4" t="s">
        <v>46</v>
      </c>
    </row>
    <row r="2">
      <c r="A2" t="s">
        <v>47</v>
      </c>
      <c r="B2" t="s">
        <v>48</v>
      </c>
      <c r="C2" t="s">
        <v>49</v>
      </c>
    </row>
    <row r="3">
      <c r="A3" t="s">
        <v>50</v>
      </c>
      <c r="B3" t="s">
        <v>51</v>
      </c>
      <c r="C3" t="s">
        <v>49</v>
      </c>
    </row>
    <row r="4">
      <c r="A4" t="s">
        <v>52</v>
      </c>
      <c r="B4" t="s">
        <v>53</v>
      </c>
      <c r="C4" t="s">
        <v>49</v>
      </c>
    </row>
    <row r="5">
      <c r="A5" t="s">
        <v>54</v>
      </c>
      <c r="B5" t="s">
        <v>53</v>
      </c>
      <c r="C5" t="s">
        <v>49</v>
      </c>
    </row>
    <row r="6">
      <c r="A6" t="s">
        <v>55</v>
      </c>
      <c r="B6" t="s">
        <v>56</v>
      </c>
      <c r="C6" t="s">
        <v>49</v>
      </c>
    </row>
    <row r="7">
      <c r="A7" t="s">
        <v>57</v>
      </c>
      <c r="B7" t="s">
        <v>58</v>
      </c>
      <c r="C7" t="s">
        <v>49</v>
      </c>
    </row>
  </sheetData>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xuri</dc:creator>
  <dcterms:created xsi:type="dcterms:W3CDTF">2006-09-16T00:00:00Z</dcterms:created>
  <dcterms:modified xsi:type="dcterms:W3CDTF">2006-09-16T00:00:00Z</dcterms:modified>
</cp:coreProperties>
</file>