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incremental_cash_m">Model!$B$19</definedName>
    <definedName name="market_equity_m">Model!$B$20</definedName>
    <definedName name="equity_value_m">Model!$B$23</definedName>
    <definedName name="normalized_yield">Model!$B$24</definedName>
    <definedName name="incremental_cash_conversion">Model!$B$16</definedName>
    <definedName name="headline_2026_yield">Model!$B$22</definedName>
    <definedName name="current_price">Model!$B$7</definedName>
    <definedName name="repurchase_interest_m">Model!$B$17</definedName>
    <definedName name="normalized_fcf_m">Model!$B$21</definedName>
    <definedName name="value_per_share">Model!$B$25</definedName>
    <definedName name="price_upside">Model!$B$26</definedName>
    <definedName name="fcf_2026_m">Model!$B$8</definedName>
    <definedName name="incremental_ebitda_m">Model!$B$9</definedName>
    <definedName name="asset_closure_cash_m">Model!$B$15</definedName>
    <definedName name="normalization_reserve_m">Model!$B$10</definedName>
    <definedName name="preferred_hybrid_service_m">Model!$B$11</definedName>
    <definedName name="shares_m">Model!$B$12</definedName>
    <definedName name="target_yield">Model!$B$13</definedName>
  </definedNames>
  <calcPr calcId="122211" fullCalcOnLoad="true"/>
</workbook>
</file>

<file path=xl/sharedStrings.xml><?xml version="1.0" encoding="utf-8"?>
<sst xmlns="http://schemas.openxmlformats.org/spreadsheetml/2006/main" count="72" uniqueCount="72">
  <si>
    <t>Vistra normalized common cash-flow valuation</t>
  </si>
  <si>
    <t xml:space="preserve">Illustrative value today from normalized 2027 annual common-equity cash generation, capitalized at a required cash yield. This is an earnings-power valuation of the existing business, not a two-month price target or a forecast of cash distributed to shareholders. Starts with 2026 ongoing adjusted FCF before growth and adds an assumed 75% conversion of incremental 2027 EBITDA. Deducts asset-closure cash costs, preferred/hybrid service, the repurchase-obligation interest addback and an explicit normalization reserve. The reserve is an analyst allowance for higher cash taxes and additional reinvestment, not company guidance or a complete growth-capex forecast. Discretionary growth spending and acquisition outlays are not fully deducted; their future returns are not separately capitalized. Cogentrix and Meta upside are excluded. This implicitly assigns future investment approximately zero incremental NPV. Shares are held flat with no assumed buyback benefit. Fair value is an equity value: existing debt interest is already in cash flow, so net debt is not subtracted again. Scenarios are sensitivities, not probabilities or limits on possible losses. The target yield embeds growth and risk.
</t>
  </si>
  <si>
    <t>As of 2026-10-06  ·  Currency: USD  ·  https://modeledge.ai/model/fm_ad2a207c68848110f6f2f6f62cd45730</t>
  </si>
  <si>
    <t>Normalized2027</t>
  </si>
  <si>
    <t>Inputs</t>
  </si>
  <si>
    <t>Reference share price</t>
  </si>
  <si>
    <t>2026 ongoing adjusted FCF before growth</t>
  </si>
  <si>
    <t>Incremental 2027 EBITDA</t>
  </si>
  <si>
    <t>Additional tax and reinvestment reserve</t>
  </si>
  <si>
    <t>Preferred and incremental hybrid service</t>
  </si>
  <si>
    <t>Common shares</t>
  </si>
  <si>
    <t>Required normalized cash yield</t>
  </si>
  <si>
    <t>Constants</t>
  </si>
  <si>
    <t>asset_closure_cash_m</t>
  </si>
  <si>
    <t>incremental_cash_conversion</t>
  </si>
  <si>
    <t>repurchase_interest_m</t>
  </si>
  <si>
    <t>Calculations</t>
  </si>
  <si>
    <t>incremental_cash_m</t>
  </si>
  <si>
    <t>market_equity_m</t>
  </si>
  <si>
    <t>normalized_fcf_m</t>
  </si>
  <si>
    <t>headline_2026_yield</t>
  </si>
  <si>
    <t>equity_value_m</t>
  </si>
  <si>
    <t>normalized_yield</t>
  </si>
  <si>
    <t>value_per_share</t>
  </si>
  <si>
    <t>price_upside</t>
  </si>
  <si>
    <t>Outputs</t>
  </si>
  <si>
    <t>Fair value per share</t>
  </si>
  <si>
    <t>Price upside</t>
  </si>
  <si>
    <t>Normalized common cash flow</t>
  </si>
  <si>
    <t>Implied equity value</t>
  </si>
  <si>
    <t>Normalized common cash per share</t>
  </si>
  <si>
    <t>2026 ongoing FCF before growth yield</t>
  </si>
  <si>
    <t>Normalized common cash yield at market price</t>
  </si>
  <si>
    <t>Common cash-flow bridge (USD millions)</t>
  </si>
  <si>
    <t>Incremental 2027 cash generation</t>
  </si>
  <si>
    <t>Asset closure cash cost</t>
  </si>
  <si>
    <t>Reverse repurchase-interest addback</t>
  </si>
  <si>
    <t>Fair value sensitivity to required yield and normalization reserve (static)</t>
  </si>
  <si>
    <t>Scenarios (reference)</t>
  </si>
  <si>
    <t>base</t>
  </si>
  <si>
    <t/>
  </si>
  <si>
    <t>bear</t>
  </si>
  <si>
    <t>fcf_2026_m = 3925, incremental_ebitda_m = 200, normalization_reserve_m = 600, target_yield = 0.1</t>
  </si>
  <si>
    <t>bull</t>
  </si>
  <si>
    <t>fcf_2026_m = 4725, incremental_ebitda_m = 600, normalization_reserve_m = 100, target_yield = 0.065</t>
  </si>
  <si>
    <t>Claim</t>
  </si>
  <si>
    <t>URL</t>
  </si>
  <si>
    <t>Accessed</t>
  </si>
  <si>
    <t>October 6 Model Edge reference VST quote $160.5, refreshed 2026-10-06T15:02:51.566974-06:00. Price changes refresh market-relative outputs; evidence-supported valuation changes are separately described.</t>
  </si>
  <si>
    <t>2026-10-06</t>
  </si>
  <si>
    <t>October 6: price rose 10.77% to $160.50. DOE's October 5 announcement offers a CONDITIONAL commitment for up to $4.2B of financing to preserve approximately 4GW and add 433MW across Beaver Valley, Davis-Besse and Perry, with a Comanche Peak option. Conditions must be met before funding. This is financing rather than an unrestricted equity windfall; rates, draw schedule, project costs and incremental common cash-flow bridge are not sufficiently quantified. Keep normalized common cash $3.908B, 8% required yield and 336M shares; fair value $145.386905 unchanged.</t>
  </si>
  <si>
    <t>https://www.energy.gov/articles/energy-department-announces-42-billion-investment-boost-nuclear-power-and-help-lower</t>
  </si>
  <si>
    <t>October 5 Model Edge reference VST price $144.89, refreshed 2026-10-05T15:03:35.399699-06:00. Price-only inputs refresh market-relative outputs; BRUN also refreshes its established peer-relative multiple.</t>
  </si>
  <si>
    <t>2026-10-05</t>
  </si>
  <si>
    <t>October 5 8-K confirms the September 30 commodity-linked credit amendment extended maturity to September 29, 2027. Selected exhibit sections show $1.75B total commitments and a 0.05% upfront fee ($0.875M), not proof of a new $1.75B draw or cash receipt. No new operating guidance or complete debt-service bridge is disclosed. Retain $3.908B normalized common cash, 8% required yield, 336M shares and existing combined preferred/hybrid service proxy; do not subtract debt a second time from equity cash flows.</t>
  </si>
  <si>
    <t>https://modeledge.ai/company/VST/filing/8-K/0001140361-26-038468</t>
  </si>
  <si>
    <t>Additional source for the October 5 review; see dated evidence note.</t>
  </si>
  <si>
    <t>https://www.sec.gov/Archives/edgar/data/1692819/000114036126038468/ef20083016_ex10-1.htm</t>
  </si>
  <si>
    <t>2026 EBITDA 6800-7600 and ongoing AFCFbG 3925-4725; 2027 EBITDA opportunity 7400-7800; shares approximately 336m. Guidance reconciliation supplies closure cash cost 165m and repurchase-interest addback 60m.</t>
  </si>
  <si>
    <t>https://investor.vistracorp.com/2026-08-07-Vistra-Reports-Second-Quarter-2026-Results</t>
  </si>
  <si>
    <t>10-Q preferred-dividend accruals support roughly 192m annual pre-refinancing service. Leverage, environmental liabilities and capital commitments remain material.</t>
  </si>
  <si>
    <t>https://www.sec.gov/Archives/edgar/data/1692819/000169281926000019/vistra-20260630.htm</t>
  </si>
  <si>
    <t>September junior notes total 1500m with 7.00% and 7.25% coupons; proceeds intended partly for preferred redemptions. Model retains a conservative combined service proxy pending the resulting capital structure.</t>
  </si>
  <si>
    <t>https://investor.vistracorp.com/2026-09-10-Vistra-Prices-Registered-Offering-of-1-5-Billion-of-Junior-Subordinated-Notes</t>
  </si>
  <si>
    <t>Cogentrix consideration includes cash, 5m common shares and assumed debt; both acquisition benefits and funding effects are excluded from the existing-business valuation.</t>
  </si>
  <si>
    <t>https://investor.vistracorp.com/2026-01-05-Vistra-Adds-to-its-Industry-Leading-Generation-Portfolio-with-Acquisition-of-Cogentrix</t>
  </si>
  <si>
    <t>20-year Meta nuclear contracts provide future potential; no separately capitalized premium in this model.</t>
  </si>
  <si>
    <t>https://investor.vistracorp.com/2026-01-09-Vistra-and-Meta-Announce-Agreements-to-Support-Nuclear-Plants-in-PJM-and-Add-New-Nuclear-Generation-to-the-Grid</t>
  </si>
  <si>
    <t>Reference quote 137.465 from Modeledge market-data service, provider timestamp 2026-09-30T14:06:14Z.</t>
  </si>
  <si>
    <t>User-supplied screenshot attributed to BofA shows EPS 10.65/12.64/14.67 and starred FCF yields 10.1%/11.0%/9.8% for 2026-2028. Report identity/date and missing page-6 definitions could not be authenticated; these are not model anchors.</t>
  </si>
  <si>
    <t>Required yields, 75% incremental EBITDA conversion, 2027 deductions and cash normalization are analyst assumptions; this is not company guidance or a guaranteed return.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</si>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</sst>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0"/>
    <numFmt numFmtId="166" formatCode="0.0"/>
    <numFmt numFmtId="167" formatCode="0.0%"/>
    <numFmt numFmtId="168" formatCode="&quot;$&quot;#,##0.00"/>
    <numFmt numFmtId="169"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4" fillId="0" borderId="0" xfId="0" applyFon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t="s">
        <v>1</v>
      </c>
    </row>
    <row r="3">
      <c r="A3" s="2" t="s">
        <v>2</v>
      </c>
    </row>
    <row r="5">
      <c r="B5" s="3" t="s">
        <v>3</v>
      </c>
    </row>
    <row r="6">
      <c r="A6" s="4" t="s">
        <v>4</v>
      </c>
    </row>
    <row r="7">
      <c r="A7" s="5" t="s">
        <v>5</v>
      </c>
      <c r="B7" s="6">
        <v>160.5</v>
      </c>
    </row>
    <row r="8">
      <c r="A8" s="5" t="s">
        <v>6</v>
      </c>
      <c r="B8" s="7">
        <v>4325</v>
      </c>
    </row>
    <row r="9">
      <c r="A9" s="5" t="s">
        <v>7</v>
      </c>
      <c r="B9" s="7">
        <v>400</v>
      </c>
    </row>
    <row r="10">
      <c r="A10" s="5" t="s">
        <v>8</v>
      </c>
      <c r="B10" s="7">
        <v>300</v>
      </c>
    </row>
    <row r="11">
      <c r="A11" s="5" t="s">
        <v>9</v>
      </c>
      <c r="B11" s="7">
        <v>192</v>
      </c>
    </row>
    <row r="12">
      <c r="A12" s="5" t="s">
        <v>10</v>
      </c>
      <c r="B12" s="8">
        <v>336</v>
      </c>
    </row>
    <row r="13">
      <c r="A13" s="5" t="s">
        <v>11</v>
      </c>
      <c r="B13" s="9">
        <v>0.08</v>
      </c>
    </row>
    <row r="14">
      <c r="A14" s="4" t="s">
        <v>12</v>
      </c>
    </row>
    <row r="15">
      <c r="A15" s="5" t="s">
        <v>13</v>
      </c>
      <c r="B15">
        <v>165</v>
      </c>
    </row>
    <row r="16">
      <c r="A16" s="5" t="s">
        <v>14</v>
      </c>
      <c r="B16">
        <v>0.75</v>
      </c>
    </row>
    <row r="17">
      <c r="A17" s="5" t="s">
        <v>15</v>
      </c>
      <c r="B17">
        <v>60</v>
      </c>
    </row>
    <row r="18">
      <c r="A18" s="4" t="s">
        <v>16</v>
      </c>
    </row>
    <row r="19">
      <c r="A19" s="5" t="s">
        <v>17</v>
      </c>
      <c r="B19" t="str">
        <f>(Model!$B$9*Model!$B$16)</f>
      </c>
    </row>
    <row r="20">
      <c r="A20" s="5" t="s">
        <v>18</v>
      </c>
      <c r="B20" t="str">
        <f>(Model!$B$7*Model!$B$12)</f>
      </c>
    </row>
    <row r="21">
      <c r="A21" s="5" t="s">
        <v>19</v>
      </c>
      <c r="B21" t="str">
        <f>(((((Model!$B$8+Model!$B$19)-Model!$B$15)-Model!$B$11)-Model!$B$17)-Model!$B$10)</f>
      </c>
    </row>
    <row r="22">
      <c r="A22" s="5" t="s">
        <v>20</v>
      </c>
      <c r="B22" t="str">
        <f>(Model!$B$8/Model!$B$20)</f>
      </c>
    </row>
    <row r="23">
      <c r="A23" s="5" t="s">
        <v>21</v>
      </c>
      <c r="B23" t="str">
        <f>(Model!$B$21/Model!$B$13)</f>
      </c>
    </row>
    <row r="24">
      <c r="A24" s="5" t="s">
        <v>22</v>
      </c>
      <c r="B24" t="str">
        <f>(Model!$B$21/Model!$B$20)</f>
      </c>
    </row>
    <row r="25">
      <c r="A25" s="5" t="s">
        <v>23</v>
      </c>
      <c r="B25" t="str">
        <f>(Model!$B$23/Model!$B$12)</f>
      </c>
    </row>
    <row r="26">
      <c r="A26" s="5" t="s">
        <v>24</v>
      </c>
      <c r="B26" t="str">
        <f>((Model!$B$25/Model!$B$7)-1)</f>
      </c>
    </row>
    <row r="27">
      <c r="A27" s="4" t="s">
        <v>25</v>
      </c>
    </row>
    <row r="28">
      <c r="A28" s="10" t="s">
        <v>26</v>
      </c>
      <c r="B28" s="6" t="str">
        <f>Model!$B$25</f>
      </c>
    </row>
    <row r="29">
      <c r="A29" s="10" t="s">
        <v>27</v>
      </c>
      <c r="B29" s="9" t="str">
        <f>Model!$B$26</f>
      </c>
    </row>
    <row r="30">
      <c r="A30" s="5" t="s">
        <v>28</v>
      </c>
      <c r="B30" s="11" t="str">
        <f>(Model!$B$21*1000000)</f>
      </c>
    </row>
    <row r="31">
      <c r="A31" s="5" t="s">
        <v>29</v>
      </c>
      <c r="B31" s="12" t="str">
        <f>(Model!$B$23*1000000)</f>
      </c>
    </row>
    <row r="32">
      <c r="A32" s="5" t="s">
        <v>30</v>
      </c>
      <c r="B32" s="6" t="str">
        <f>(Model!$B$21/Model!$B$12)</f>
      </c>
    </row>
    <row r="33">
      <c r="A33" s="5" t="s">
        <v>31</v>
      </c>
      <c r="B33" s="9" t="str">
        <f>Model!$B$22</f>
      </c>
    </row>
    <row r="34">
      <c r="A34" s="5" t="s">
        <v>32</v>
      </c>
      <c r="B34" s="9" t="str">
        <f>Model!$B$24</f>
      </c>
    </row>
    <row r="36">
      <c r="A36" s="4" t="s">
        <v>33</v>
      </c>
    </row>
    <row r="37">
      <c r="B37" s="3" t="s">
        <v>3</v>
      </c>
    </row>
    <row r="38">
      <c r="A38" s="5" t="s">
        <v>6</v>
      </c>
      <c r="B38" s="7" t="str">
        <f>Model!$B$8</f>
      </c>
    </row>
    <row r="39">
      <c r="A39" s="5" t="s">
        <v>34</v>
      </c>
      <c r="B39" s="7" t="str">
        <f>Model!$B$19</f>
      </c>
    </row>
    <row r="40">
      <c r="A40" s="5" t="s">
        <v>35</v>
      </c>
      <c r="B40" s="7" t="str">
        <f>(-Model!$B$15)</f>
      </c>
    </row>
    <row r="41">
      <c r="A41" s="5" t="s">
        <v>9</v>
      </c>
      <c r="B41" s="7" t="str">
        <f>(-Model!$B$11)</f>
      </c>
    </row>
    <row r="42">
      <c r="A42" s="5" t="s">
        <v>36</v>
      </c>
      <c r="B42" s="7" t="str">
        <f>(-Model!$B$17)</f>
      </c>
    </row>
    <row r="43">
      <c r="A43" s="5" t="s">
        <v>8</v>
      </c>
      <c r="B43" s="7" t="str">
        <f>(-Model!$B$10)</f>
      </c>
    </row>
    <row r="44">
      <c r="A44" s="5" t="s">
        <v>28</v>
      </c>
      <c r="B44" s="7" t="str">
        <f>Model!$B$21</f>
      </c>
    </row>
    <row r="46">
      <c r="A46" s="4" t="s">
        <v>37</v>
      </c>
    </row>
    <row r="47">
      <c r="A47" s="3" t="s">
        <v>11</v>
      </c>
      <c r="B47" s="7">
        <v>100</v>
      </c>
      <c r="C47" s="7">
        <v>300</v>
      </c>
      <c r="D47" s="7">
        <v>600</v>
      </c>
      <c r="E47" s="7">
        <v>900</v>
      </c>
    </row>
    <row r="48">
      <c r="A48" s="9">
        <v>0.065</v>
      </c>
      <c r="B48" s="6">
        <v>188.0952380952381</v>
      </c>
      <c r="C48" s="6">
        <v>178.93772893772893</v>
      </c>
      <c r="D48" s="6">
        <v>165.2014652014652</v>
      </c>
      <c r="E48" s="6">
        <v>151.46520146520146</v>
      </c>
    </row>
    <row r="49">
      <c r="A49" s="9">
        <v>0.075</v>
      </c>
      <c r="B49" s="6">
        <v>163.015873015873</v>
      </c>
      <c r="C49" s="6">
        <v>155.0793650793651</v>
      </c>
      <c r="D49" s="6">
        <v>143.1746031746032</v>
      </c>
      <c r="E49" s="6">
        <v>131.2698412698413</v>
      </c>
    </row>
    <row r="50">
      <c r="A50" s="9">
        <v>0.08</v>
      </c>
      <c r="B50" s="6">
        <v>152.82738095238096</v>
      </c>
      <c r="C50" s="6">
        <v>145.38690476190476</v>
      </c>
      <c r="D50" s="6">
        <v>134.22619047619048</v>
      </c>
      <c r="E50" s="6">
        <v>123.06547619047619</v>
      </c>
    </row>
    <row r="51">
      <c r="A51" s="9">
        <v>0.09</v>
      </c>
      <c r="B51" s="6">
        <v>135.84656084656086</v>
      </c>
      <c r="C51" s="6">
        <v>129.23280423280426</v>
      </c>
      <c r="D51" s="6">
        <v>119.31216931216932</v>
      </c>
      <c r="E51" s="6">
        <v>109.39153439153439</v>
      </c>
    </row>
    <row r="52">
      <c r="A52" s="9">
        <v>0.1</v>
      </c>
      <c r="B52" s="6">
        <v>122.26190476190476</v>
      </c>
      <c r="C52" s="6">
        <v>116.30952380952381</v>
      </c>
      <c r="D52" s="6">
        <v>107.38095238095238</v>
      </c>
      <c r="E52" s="6">
        <v>98.45238095238095</v>
      </c>
    </row>
    <row r="54">
      <c r="A54" s="4" t="s">
        <v>38</v>
      </c>
    </row>
    <row r="55">
      <c r="A55" s="5" t="s">
        <v>39</v>
      </c>
      <c r="B55" t="s">
        <v>40</v>
      </c>
    </row>
    <row r="56">
      <c r="A56" s="5" t="s">
        <v>41</v>
      </c>
      <c r="B56" t="s">
        <v>42</v>
      </c>
    </row>
    <row r="57">
      <c r="A57" s="5" t="s">
        <v>43</v>
      </c>
      <c r="B57" t="s">
        <v>44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45</v>
      </c>
      <c r="B1" s="4" t="s">
        <v>46</v>
      </c>
      <c r="C1" s="4" t="s">
        <v>47</v>
      </c>
    </row>
    <row r="2">
      <c r="A2" t="s">
        <v>48</v>
      </c>
      <c r="B2" t="s">
        <v>40</v>
      </c>
      <c r="C2" t="s">
        <v>49</v>
      </c>
    </row>
    <row r="3">
      <c r="A3" t="s">
        <v>50</v>
      </c>
      <c r="B3" t="s">
        <v>51</v>
      </c>
      <c r="C3" t="s">
        <v>49</v>
      </c>
    </row>
    <row r="4">
      <c r="A4" t="s">
        <v>52</v>
      </c>
      <c r="B4" t="s">
        <v>40</v>
      </c>
      <c r="C4" t="s">
        <v>53</v>
      </c>
    </row>
    <row r="5">
      <c r="A5" t="s">
        <v>54</v>
      </c>
      <c r="B5" t="s">
        <v>55</v>
      </c>
      <c r="C5" t="s">
        <v>53</v>
      </c>
    </row>
    <row r="6">
      <c r="A6" t="s">
        <v>56</v>
      </c>
      <c r="B6" t="s">
        <v>57</v>
      </c>
      <c r="C6" t="s">
        <v>53</v>
      </c>
    </row>
    <row r="7">
      <c r="A7" t="s">
        <v>58</v>
      </c>
      <c r="B7" t="s">
        <v>59</v>
      </c>
      <c r="C7" t="s">
        <v>40</v>
      </c>
    </row>
    <row r="8">
      <c r="A8" t="s">
        <v>60</v>
      </c>
      <c r="B8" t="s">
        <v>61</v>
      </c>
      <c r="C8" t="s">
        <v>40</v>
      </c>
    </row>
    <row r="9">
      <c r="A9" t="s">
        <v>62</v>
      </c>
      <c r="B9" t="s">
        <v>63</v>
      </c>
      <c r="C9" t="s">
        <v>40</v>
      </c>
    </row>
    <row r="10">
      <c r="A10" t="s">
        <v>64</v>
      </c>
      <c r="B10" t="s">
        <v>65</v>
      </c>
      <c r="C10" t="s">
        <v>40</v>
      </c>
    </row>
    <row r="11">
      <c r="A11" t="s">
        <v>66</v>
      </c>
      <c r="B11" t="s">
        <v>67</v>
      </c>
      <c r="C11" t="s">
        <v>40</v>
      </c>
    </row>
    <row r="12">
      <c r="A12" t="s">
        <v>68</v>
      </c>
      <c r="B12" t="s">
        <v>40</v>
      </c>
      <c r="C12" t="s">
        <v>40</v>
      </c>
    </row>
    <row r="13">
      <c r="A13" t="s">
        <v>69</v>
      </c>
      <c r="B13" t="s">
        <v>40</v>
      </c>
      <c r="C13" t="s">
        <v>40</v>
      </c>
    </row>
    <row r="14">
      <c r="A14" t="s">
        <v>70</v>
      </c>
      <c r="B14" t="s">
        <v>40</v>
      </c>
      <c r="C14"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