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kl_market_cap_m">Model!$B$12</definedName>
    <definedName name="equity_value_m">Model!$B$18</definedName>
    <definedName name="fair_value_per_share">Model!$B$19</definedName>
    <definedName name="upside_pct">Model!$B$20</definedName>
    <definedName name="core_ebitda_m">Model!$B$7</definedName>
    <definedName name="core_ev_multiple">Model!$B$8</definedName>
    <definedName name="current_price">Model!$B$9</definedName>
    <definedName name="dkl_holdco_discount">Model!$B$11</definedName>
    <definedName name="dkl_ownership">Model!$B$13</definedName>
    <definedName name="ex_dkl_net_debt_m">Model!$B$14</definedName>
    <definedName name="core_enterprise_value_m">Model!$B$16</definedName>
    <definedName name="dkl_stake_value_m">Model!$B$17</definedName>
    <definedName name="diluted_shares_m">Model!$B$10</definedName>
  </definedNames>
  <calcPr calcId="122211" fullCalcOnLoad="true"/>
</workbook>
</file>

<file path=xl/sharedStrings.xml><?xml version="1.0" encoding="utf-8"?>
<sst xmlns="http://schemas.openxmlformats.org/spreadsheetml/2006/main" count="74" uniqueCount="74">
  <si>
    <t>Delek US Q2 2026 sum-of-the-parts valuation</t>
  </si>
  <si>
    <t xml:space="preserve">Values Delek US as its publicly traded DKL stake plus a normalized refining and corporate enterprise value, less standalone net debt. Q2 peak-cycle refining results are not annualized; base EBITDA remains a conservative mid-cycle assumption after excluding RVO benefits.
</t>
  </si>
  <si>
    <t>As of 2026-09-30  ·  Currency: USD  ·  https://modeledge.ai/model/fm_add4a187e098762ab36beccbfc16715d</t>
  </si>
  <si>
    <t>Current</t>
  </si>
  <si>
    <t>Inputs</t>
  </si>
  <si>
    <t>Normalized refining and corporate EBITDA excluding DKL</t>
  </si>
  <si>
    <t>Refining and corporate EV/EBITDA multiple</t>
  </si>
  <si>
    <t>Current DK share price</t>
  </si>
  <si>
    <t>Diluted shares outstanding</t>
  </si>
  <si>
    <t>Discount to public DKL stake value</t>
  </si>
  <si>
    <t>DKL market capitalization</t>
  </si>
  <si>
    <t>DK ownership of DKL</t>
  </si>
  <si>
    <t>Standalone net debt excluding DKL</t>
  </si>
  <si>
    <t>Calculations</t>
  </si>
  <si>
    <t>core_enterprise_value_m</t>
  </si>
  <si>
    <t>dkl_stake_value_m</t>
  </si>
  <si>
    <t>equity_value_m</t>
  </si>
  <si>
    <t>fair_value_per_share</t>
  </si>
  <si>
    <t>upside_pct</t>
  </si>
  <si>
    <t>Outputs</t>
  </si>
  <si>
    <t>Fair value per DK share</t>
  </si>
  <si>
    <t>Upside/downside</t>
  </si>
  <si>
    <t>Equity value</t>
  </si>
  <si>
    <t>DK value of DKL stake</t>
  </si>
  <si>
    <t>Refining and corporate enterprise value</t>
  </si>
  <si>
    <t>SOTP valuation bridge</t>
  </si>
  <si>
    <t>DKL stake value after discount</t>
  </si>
  <si>
    <t>Less standalone net debt</t>
  </si>
  <si>
    <t>Fair value per share</t>
  </si>
  <si>
    <t>Scenarios (reference)</t>
  </si>
  <si>
    <t>base</t>
  </si>
  <si>
    <t/>
  </si>
  <si>
    <t>bear</t>
  </si>
  <si>
    <t>core_ebitda_m = 375, core_ev_multiple = 3.25, dkl_holdco_discount = 0.2, dkl_market_cap_m = 2400</t>
  </si>
  <si>
    <t>bull</t>
  </si>
  <si>
    <t>core_ebitda_m = 850, core_ev_multiple = 4.75, dkl_holdco_discount = 0.05, dkl_market_cap_m = 3600</t>
  </si>
  <si>
    <t>Claim</t>
  </si>
  <si>
    <t>URL</t>
  </si>
  <si>
    <t>Accessed</t>
  </si>
  <si>
    <t>September 30 Modeledge reference DK price $71.37, refreshed 2026-09-30T15:27:35.459604-06:00. This quote refresh changes market-relative outputs; any intrinsic effects are separately explained. For USAU only, the existing financing-price formula mechanically links valuation to price.</t>
  </si>
  <si>
    <t>2026-09-30</t>
  </si>
  <si>
    <t>September 30 review of the September 29 closing 8-K confirms $460M zero-coupon notes due 2031, including the fully exercised option; proceeds after purchaser discounts $449.1M and capped-call cost $34.3M. On the existing standalone net-debt basis, add $460M debt less $414.8M cash retained before matched term-loan repayment, increasing pro forma net debt $202.1M to $247.3M. Repayment of principal reduces debt and cash equally; unquantified other fees/accrued interest and interim operating cash movements remain open. This is a transaction-only bridge, not a September balance sheet. Conversion is $85.31 with $117.09 capped-call protection; do not add maximum potential conversion shares while also carrying the full debt. Refresh DKL stake at $53.21 (provider September 30 20:00:03Z) times 57.797301M post-offering units, retaining 33.508831M parent-owned units, 10% holding discount and fixed bear/bull DKL-capitalization assumptions. Preserve $600M normalized refining EBITDA, 4x and 62.7M shares.</t>
  </si>
  <si>
    <t>https://modeledge.ai/company/DK/filing/8-K/0001193125-26-407833</t>
  </si>
  <si>
    <t>Additional supporting source for the September 30 DK review; see the first dated source note.</t>
  </si>
  <si>
    <t>https://www.sec.gov/Archives/edgar/data/1552797/000162828026053097/dkl-20260630.htm</t>
  </si>
  <si>
    <t>September 29 Modeledge reference DK stock price $68.73, retrieved 2026-09-29T15:15:01.416817-06:00; a post-session reference snapshot, not an asserted official close. No operating or intrinsic valuation inputs changed in this review.</t>
  </si>
  <si>
    <t>2026-09-29</t>
  </si>
  <si>
    <t>September 29: expected convertible settlement date has arrived, but company-specific index and web checks still did not verify a closing announcement or final proceeds/uses. Preserve the capital bridge and September 24 DKL mark. Do not treat the expected $400M zero-coupon financing as closed or add unmatched proceeds, debt retirement savings or dilution; original final terms and settlement remain unresolved.</t>
  </si>
  <si>
    <t>September 28 Modeledge reference DK stock price $67.47, retrieved 2026-09-28T16:46:38.577046-06:00; a post-session reference snapshot, not an asserted official close. Operating assumptions are unchanged except separately documented updates.</t>
  </si>
  <si>
    <t>2026-09-28</t>
  </si>
  <si>
    <t>September 28: no verified closing of the $400M zero-coupon convertible offering expected September 29. Preserve existing intrinsic assumptions and September 24 DKL stake mark; do not book unmatched proceeds, retirement savings, capped-call economics or dilution before original final terms and closing are verified.</t>
  </si>
  <si>
    <t>September 25, 2026 Model Edge reference DK price $67.84, refreshed 2026-09-25T15:02:45.579139-06:00. This changes market-relative outputs; intrinsic changes are separately sourced.</t>
  </si>
  <si>
    <t>2026-09-26</t>
  </si>
  <si>
    <t>Pricing reports specify $400M zero-coupon convertible notes, $85.31 conversion price and $117.09 capped-call cap, with September 29 expected closing. Await final issuer documents and actual settlement before changing the balance sheet.</t>
  </si>
  <si>
    <t>https://www.tradingview.com/news/seekingalpha%3A3f52c2e5f094b%3A0-delek-us-prices-400m-convertible-senior-notes-due-2031/</t>
  </si>
  <si>
    <t>September 24: shares fell 7.42%. The issuer proposes $400M senior unsecured convertible notes due November 2031 plus a $60M option, with capped calls, partial term-loan repayment and other corporate uses contemplated. Coupon/conversion terms await pricing and the offering is not verified closed; book neither new debt nor proceeds/dilution yet. Refresh the existing DKL stake at $54.48 (2026-09-24T20:00:03Z) times 57.797301M post-offering units, retaining 33.508831M DK-held units and a 10% discount. This gives $3,148.79695848M total DKL equity value and $1,643.005001592M discounted stake value. Keep refining EBITDA/multiple, $202.1M standalone net debt and 62.7M shares. Historical ownership, refining/RIN/crack-spread and peer checklists remain incomplete.</t>
  </si>
  <si>
    <t>https://www.marketscreener.com/news/delek-us-holdings-inc-announces-proposed-offering-of-convertible-senior-notes-ce785adedf8bf123</t>
  </si>
  <si>
    <t>2026-09-24</t>
  </si>
  <si>
    <t>September 24 reference DK price $66.9; quote refresh timestamp 2026-09-24T15:15:28.682652-06:00. This changes market-relative outputs; price alone does not change operating assumptions.</t>
  </si>
  <si>
    <t>Supporting primary filing for the September 24 source review described above.</t>
  </si>
  <si>
    <t>August 14 closing, verified September 15, confirms 4.6M new DKL units including the full option; DK did not subscribe and ownership fell from approximately 63.0% to 58.0%. Reconstruct current DKL capitalization at $56.69 (September 15 20:00:03 UTC) times 57.797301M post-offering units, with 33.508831M DK-held June 30 units divided by that same denominator. These are reported-share proxies, not a live ownership register. Reject stale $3.014B provider market cap. Proceeds of $220.8M after underwriting fees/before other expenses belong to DKL; do not add them to standalone DK cash or reduce ex-DKL net debt. Preserve $600M normalized core EBITDA, 4x, $202.1M standalone net debt, 62.7M diluted shares and existing bear/bull total-DKL-market-cap anchors. No quantified SRE cash windfall added. Ownership remains above 55% and 50% user alert thresholds. Broader filing, crack-spread, RIN, peer-multiple and quarterly checklist review remains incomplete.</t>
  </si>
  <si>
    <t>https://ir.deleklogistics.com/news/news-details/2026/Delek-Logistics-Partners-LP-Announces-Closing-of-Public-Offering-of-Common-Units-and-Full-Exercise-of-Underwriters-Option-to-Purchase-Additional-Units/default.aspx</t>
  </si>
  <si>
    <t>2026-09-15</t>
  </si>
  <si>
    <t>DKL Q2 10-Q reports 53.197301M common units at July 30 and 33.508831M DK-owned June 30 units excluding 0.359372M treasury units. Adding the 4.6M closed primary offering yields 57.797301M pro forma units; later unreported issuance or parent transactions remain a limitation.</t>
  </si>
  <si>
    <t>September 15 reference DK price $78.14; refresh provider timestamp 2026-09-15T15:01:38.384367-06:00. Rename the scalar price input current_price for automatic market-relative updates. Fixed bear/bull DKL total-capitalization scenarios remain $2.4B/$3.6B; apply the updated ownership fraction in all scenarios.</t>
  </si>
  <si>
    <t>Q2 2026 adjusted EBITDA was $638.7M, or $490.1M excluding the RVO adjustment; DKL adjusted EBITDA was $143.5M and annual guidance remained $520M-$560M.</t>
  </si>
  <si>
    <t>https://www.sec.gov/Archives/edgar/data/1694426/000162828026052892/</t>
  </si>
  <si>
    <t>At June 30, 2026, DK excluding DKL had $614.9M cash and $817.0M long-term debt, or $202.1M net debt.</t>
  </si>
  <si>
    <t>https://www.sec.gov/Archives/edgar/data/1694426/000162828026053106/</t>
  </si>
  <si>
    <t>DK's Q2 call reiterated no planned refining turnarounds for the rest of 2026, Q3 system throughput guidance of 296K-316K bpd, approximately $60M of Q2 EOP contribution, and a disciplined buyback/dividend capital allocation stance.</t>
  </si>
  <si>
    <t>DKL's Q2 call reaffirmed 2026 adjusted EBITDA guidance of $520M-$560M, approximately 80% pro forma third-party run-rate EBITDA, 4.23x leverage, and a $1.135 quarterly distribution.</t>
  </si>
  <si>
    <t>Modeledge market data showed DK at $58.46 and DKL market capitalization of approximately $3.017B using provider data dated August 7, 2026.</t>
  </si>
  <si>
    <t>https://modeledge.ai/company/DK</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</si>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</sst>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
    <numFmt numFmtId="165" formatCode="&quot;$&quot;0.00"/>
    <numFmt numFmtId="166" formatCode="#,##0.00"/>
    <numFmt numFmtId="167" formatCode="0.0%"/>
    <numFmt numFmtId="168" formatCode="#,##0.0"/>
    <numFmt numFmtId="169" formatCode="&quot;$&quot;#,##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600</v>
      </c>
    </row>
    <row r="8">
      <c r="A8" s="5" t="s">
        <v>6</v>
      </c>
      <c r="B8">
        <v>4</v>
      </c>
    </row>
    <row r="9">
      <c r="A9" s="5" t="s">
        <v>7</v>
      </c>
      <c r="B9" s="7">
        <v>71.37</v>
      </c>
    </row>
    <row r="10">
      <c r="A10" s="5" t="s">
        <v>8</v>
      </c>
      <c r="B10" s="8">
        <v>62.7</v>
      </c>
    </row>
    <row r="11">
      <c r="A11" s="5" t="s">
        <v>9</v>
      </c>
      <c r="B11" s="9">
        <v>0.1</v>
      </c>
    </row>
    <row r="12">
      <c r="A12" s="5" t="s">
        <v>10</v>
      </c>
      <c r="B12" s="6">
        <v>3075.39438621</v>
      </c>
    </row>
    <row r="13">
      <c r="A13" s="5" t="s">
        <v>11</v>
      </c>
      <c r="B13" s="9">
        <v>0.5797646329540544</v>
      </c>
    </row>
    <row r="14">
      <c r="A14" s="5" t="s">
        <v>12</v>
      </c>
      <c r="B14" s="10">
        <v>247.3</v>
      </c>
    </row>
    <row r="15">
      <c r="A15" s="4" t="s">
        <v>13</v>
      </c>
    </row>
    <row r="16">
      <c r="A16" s="5" t="s">
        <v>14</v>
      </c>
      <c r="B16" t="str">
        <f>(Model!$B$7*Model!$B$8)</f>
      </c>
    </row>
    <row r="17">
      <c r="A17" s="5" t="s">
        <v>15</v>
      </c>
      <c r="B17" t="str">
        <f>((Model!$B$12*Model!$B$13)*(1-Model!$B$11))</f>
      </c>
    </row>
    <row r="18">
      <c r="A18" s="5" t="s">
        <v>16</v>
      </c>
      <c r="B18" t="str">
        <f>((Model!$B$16+Model!$B$17)-Model!$B$14)</f>
      </c>
    </row>
    <row r="19">
      <c r="A19" s="5" t="s">
        <v>17</v>
      </c>
      <c r="B19" t="str">
        <f>(Model!$B$18/Model!$B$10)</f>
      </c>
    </row>
    <row r="20">
      <c r="A20" s="5" t="s">
        <v>18</v>
      </c>
      <c r="B20" t="str">
        <f>((Model!$B$19/Model!$B$9)-1)</f>
      </c>
    </row>
    <row r="21">
      <c r="A21" s="4" t="s">
        <v>19</v>
      </c>
    </row>
    <row r="22">
      <c r="A22" s="5" t="s">
        <v>20</v>
      </c>
      <c r="B22" s="7" t="str">
        <f>Model!$B$19</f>
      </c>
    </row>
    <row r="23">
      <c r="A23" s="5" t="s">
        <v>21</v>
      </c>
      <c r="B23" s="9" t="str">
        <f>Model!$B$20</f>
      </c>
    </row>
    <row r="24">
      <c r="A24" s="5" t="s">
        <v>22</v>
      </c>
      <c r="B24" s="11" t="str">
        <f>Model!$B$18</f>
      </c>
    </row>
    <row r="25">
      <c r="A25" s="5" t="s">
        <v>23</v>
      </c>
      <c r="B25" s="11" t="str">
        <f>Model!$B$17</f>
      </c>
    </row>
    <row r="26">
      <c r="A26" s="5" t="s">
        <v>24</v>
      </c>
      <c r="B26" s="11" t="str">
        <f>Model!$B$16</f>
      </c>
    </row>
    <row r="28">
      <c r="A28" s="4" t="s">
        <v>25</v>
      </c>
    </row>
    <row r="29">
      <c r="B29" s="3" t="s">
        <v>3</v>
      </c>
    </row>
    <row r="30">
      <c r="A30" s="5" t="s">
        <v>24</v>
      </c>
      <c r="B30" s="11" t="str">
        <f>Model!$B$16</f>
      </c>
    </row>
    <row r="31">
      <c r="A31" s="5" t="s">
        <v>26</v>
      </c>
      <c r="B31" s="11" t="str">
        <f>Model!$B$17</f>
      </c>
    </row>
    <row r="32">
      <c r="A32" s="5" t="s">
        <v>27</v>
      </c>
      <c r="B32" s="11" t="str">
        <f>(0-Model!$B$14)</f>
      </c>
    </row>
    <row r="33">
      <c r="A33" s="5" t="s">
        <v>22</v>
      </c>
      <c r="B33" s="11" t="str">
        <f>Model!$B$18</f>
      </c>
    </row>
    <row r="34">
      <c r="A34" s="5" t="s">
        <v>28</v>
      </c>
      <c r="B34" s="7" t="str">
        <f>Model!$B$19</f>
      </c>
    </row>
    <row r="36">
      <c r="A36" s="4" t="s">
        <v>29</v>
      </c>
    </row>
    <row r="37">
      <c r="A37" s="5" t="s">
        <v>30</v>
      </c>
      <c r="B37" t="s">
        <v>31</v>
      </c>
    </row>
    <row r="38">
      <c r="A38" s="5" t="s">
        <v>32</v>
      </c>
      <c r="B38" t="s">
        <v>33</v>
      </c>
    </row>
    <row r="39">
      <c r="A39" s="5" t="s">
        <v>34</v>
      </c>
      <c r="B39" t="s">
        <v>35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36</v>
      </c>
      <c r="B1" s="4" t="s">
        <v>37</v>
      </c>
      <c r="C1" s="4" t="s">
        <v>38</v>
      </c>
    </row>
    <row r="2">
      <c r="A2" t="s">
        <v>39</v>
      </c>
      <c r="B2" t="s">
        <v>31</v>
      </c>
      <c r="C2" t="s">
        <v>40</v>
      </c>
    </row>
    <row r="3">
      <c r="A3" t="s">
        <v>41</v>
      </c>
      <c r="B3" t="s">
        <v>42</v>
      </c>
      <c r="C3" t="s">
        <v>40</v>
      </c>
    </row>
    <row r="4">
      <c r="A4" t="s">
        <v>43</v>
      </c>
      <c r="B4" t="s">
        <v>44</v>
      </c>
      <c r="C4" t="s">
        <v>40</v>
      </c>
    </row>
    <row r="5">
      <c r="A5" t="s">
        <v>45</v>
      </c>
      <c r="B5" t="s">
        <v>31</v>
      </c>
      <c r="C5" t="s">
        <v>46</v>
      </c>
    </row>
    <row r="6">
      <c r="A6" t="s">
        <v>47</v>
      </c>
      <c r="B6" t="s">
        <v>31</v>
      </c>
      <c r="C6" t="s">
        <v>46</v>
      </c>
    </row>
    <row r="7">
      <c r="A7" t="s">
        <v>48</v>
      </c>
      <c r="B7" t="s">
        <v>31</v>
      </c>
      <c r="C7" t="s">
        <v>49</v>
      </c>
    </row>
    <row r="8">
      <c r="A8" t="s">
        <v>50</v>
      </c>
      <c r="B8" t="s">
        <v>31</v>
      </c>
      <c r="C8" t="s">
        <v>49</v>
      </c>
    </row>
    <row r="9">
      <c r="A9" t="s">
        <v>51</v>
      </c>
      <c r="B9" t="s">
        <v>31</v>
      </c>
      <c r="C9" t="s">
        <v>52</v>
      </c>
    </row>
    <row r="10">
      <c r="A10" t="s">
        <v>53</v>
      </c>
      <c r="B10" t="s">
        <v>54</v>
      </c>
      <c r="C10" t="s">
        <v>52</v>
      </c>
    </row>
    <row r="11">
      <c r="A11" t="s">
        <v>55</v>
      </c>
      <c r="B11" t="s">
        <v>56</v>
      </c>
      <c r="C11" t="s">
        <v>57</v>
      </c>
    </row>
    <row r="12">
      <c r="A12" t="s">
        <v>58</v>
      </c>
      <c r="B12" t="s">
        <v>31</v>
      </c>
      <c r="C12" t="s">
        <v>57</v>
      </c>
    </row>
    <row r="13">
      <c r="A13" t="s">
        <v>59</v>
      </c>
      <c r="B13" t="s">
        <v>44</v>
      </c>
      <c r="C13" t="s">
        <v>57</v>
      </c>
    </row>
    <row r="14">
      <c r="A14" t="s">
        <v>60</v>
      </c>
      <c r="B14" t="s">
        <v>61</v>
      </c>
      <c r="C14" t="s">
        <v>62</v>
      </c>
    </row>
    <row r="15">
      <c r="A15" t="s">
        <v>63</v>
      </c>
      <c r="B15" t="s">
        <v>44</v>
      </c>
      <c r="C15" t="s">
        <v>62</v>
      </c>
    </row>
    <row r="16">
      <c r="A16" t="s">
        <v>64</v>
      </c>
      <c r="B16" t="s">
        <v>31</v>
      </c>
      <c r="C16" t="s">
        <v>62</v>
      </c>
    </row>
    <row r="17">
      <c r="A17" t="s">
        <v>65</v>
      </c>
      <c r="B17" t="s">
        <v>66</v>
      </c>
      <c r="C17" t="s">
        <v>31</v>
      </c>
    </row>
    <row r="18">
      <c r="A18" t="s">
        <v>67</v>
      </c>
      <c r="B18" t="s">
        <v>68</v>
      </c>
      <c r="C18" t="s">
        <v>31</v>
      </c>
    </row>
    <row r="19">
      <c r="A19" t="s">
        <v>69</v>
      </c>
      <c r="B19" t="s">
        <v>31</v>
      </c>
      <c r="C19" t="s">
        <v>31</v>
      </c>
    </row>
    <row r="20">
      <c r="A20" t="s">
        <v>70</v>
      </c>
      <c r="B20" t="s">
        <v>31</v>
      </c>
      <c r="C20" t="s">
        <v>31</v>
      </c>
    </row>
    <row r="21">
      <c r="A21" t="s">
        <v>71</v>
      </c>
      <c r="B21" t="s">
        <v>72</v>
      </c>
      <c r="C21" t="s">
        <v>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