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_pct">Model!$B$20</definedName>
    <definedName name="core_ev_multiple">Model!$B$8</definedName>
    <definedName name="diluted_shares_m">Model!$B$10</definedName>
    <definedName name="dkl_holdco_discount">Model!$B$11</definedName>
    <definedName name="dkl_market_cap_m">Model!$B$12</definedName>
    <definedName name="dkl_stake_value_m">Model!$B$17</definedName>
    <definedName name="equity_value_m">Model!$B$18</definedName>
    <definedName name="fair_value_per_share">Model!$B$19</definedName>
    <definedName name="core_ebitda_m">Model!$B$7</definedName>
    <definedName name="current_share_price">Model!$B$9</definedName>
    <definedName name="dkl_ownership">Model!$B$13</definedName>
    <definedName name="ex_dkl_net_debt_m">Model!$B$14</definedName>
    <definedName name="core_enterprise_value_m">Model!$B$16</definedName>
  </definedNames>
  <calcPr calcId="122211" fullCalcOnLoad="true"/>
</workbook>
</file>

<file path=xl/sharedStrings.xml><?xml version="1.0" encoding="utf-8"?>
<sst xmlns="http://schemas.openxmlformats.org/spreadsheetml/2006/main" count="48" uniqueCount="48">
  <si>
    <t>Delek US Q2 2026 sum-of-the-parts valuation</t>
  </si>
  <si>
    <t xml:space="preserve">Values Delek US as its publicly traded DKL stake plus a normalized refining and corporate enterprise value, less standalone net debt. Q2 peak-cycle refining results are not annualized; base EBITDA remains a conservative mid-cycle assumption after excluding RVO benefits.
</t>
  </si>
  <si>
    <t>As of 2026-08-09  ·  Currency: USD  ·  https://modeledge.ai/model/fm_add4a187e098762ab36beccbfc16715d</t>
  </si>
  <si>
    <t>Current</t>
  </si>
  <si>
    <t>Inputs</t>
  </si>
  <si>
    <t>Normalized refining and corporate EBITDA excluding DKL</t>
  </si>
  <si>
    <t>Refining and corporate EV/EBITDA multiple</t>
  </si>
  <si>
    <t>Current DK share price</t>
  </si>
  <si>
    <t>Diluted shares outstanding</t>
  </si>
  <si>
    <t>Discount to public DKL stake value</t>
  </si>
  <si>
    <t>DKL market capitalization</t>
  </si>
  <si>
    <t>DK ownership of DKL</t>
  </si>
  <si>
    <t>Standalone net debt excluding DKL</t>
  </si>
  <si>
    <t>Calculations</t>
  </si>
  <si>
    <t>core_enterprise_value_m</t>
  </si>
  <si>
    <t>dkl_stake_value_m</t>
  </si>
  <si>
    <t>equity_value_m</t>
  </si>
  <si>
    <t>fair_value_per_share</t>
  </si>
  <si>
    <t>upside_pct</t>
  </si>
  <si>
    <t>Outputs</t>
  </si>
  <si>
    <t>Fair value per DK share</t>
  </si>
  <si>
    <t>Upside/downside</t>
  </si>
  <si>
    <t>Equity value</t>
  </si>
  <si>
    <t>DK value of DKL stake</t>
  </si>
  <si>
    <t>Refining and corporate enterprise value</t>
  </si>
  <si>
    <t>SOTP valuation bridge</t>
  </si>
  <si>
    <t>DKL stake value after discount</t>
  </si>
  <si>
    <t>Less standalone net debt</t>
  </si>
  <si>
    <t>Fair value per share</t>
  </si>
  <si>
    <t>Scenarios (reference)</t>
  </si>
  <si>
    <t>base</t>
  </si>
  <si>
    <t/>
  </si>
  <si>
    <t>bear</t>
  </si>
  <si>
    <t>core_ebitda_m = 375, core_ev_multiple = 3.25, dkl_holdco_discount = 0.2, dkl_market_cap_m = 2400</t>
  </si>
  <si>
    <t>bull</t>
  </si>
  <si>
    <t>core_ebitda_m = 850, core_ev_multiple = 4.75, dkl_holdco_discount = 0.05, dkl_market_cap_m = 3600</t>
  </si>
  <si>
    <t>Claim</t>
  </si>
  <si>
    <t>URL</t>
  </si>
  <si>
    <t>Accessed</t>
  </si>
  <si>
    <t>Q2 2026 adjusted EBITDA was $638.7M, or $490.1M excluding the RVO adjustment; DKL adjusted EBITDA was $143.5M and annual guidance remained $520M-$560M.</t>
  </si>
  <si>
    <t>https://www.sec.gov/Archives/edgar/data/1694426/000162828026052892/</t>
  </si>
  <si>
    <t>At June 30, 2026, DK excluding DKL had $614.9M cash and $817.0M long-term debt, or $202.1M net debt.</t>
  </si>
  <si>
    <t>https://www.sec.gov/Archives/edgar/data/1694426/000162828026053106/</t>
  </si>
  <si>
    <t>DK's Q2 call reiterated no planned refining turnarounds for the rest of 2026, Q3 system throughput guidance of 296K-316K bpd, approximately $60M of Q2 EOP contribution, and a disciplined buyback/dividend capital allocation stance.</t>
  </si>
  <si>
    <t>DKL's Q2 call reaffirmed 2026 adjusted EBITDA guidance of $520M-$560M, approximately 80% pro forma third-party run-rate EBITDA, 4.23x leverage, and a $1.135 quarterly distribution.</t>
  </si>
  <si>
    <t>Modeledge market data showed DK at $58.46 and DKL market capitalization of approximately $3.017B using provider data dated August 7, 2026.</t>
  </si>
  <si>
    <t>https://modeledge.ai/company/DK</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</si>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</sst>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
    <numFmt numFmtId="165" formatCode="&quot;$&quot;0.00"/>
    <numFmt numFmtId="166" formatCode="#,##0.00"/>
    <numFmt numFmtId="167" formatCode="0.0%"/>
    <numFmt numFmtId="168" formatCode="#,##0.0"/>
    <numFmt numFmtId="169" formatCode="&quot;$&quot;#,##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600</v>
      </c>
    </row>
    <row r="8">
      <c r="A8" s="5" t="s">
        <v>6</v>
      </c>
      <c r="B8">
        <v>4</v>
      </c>
    </row>
    <row r="9">
      <c r="A9" s="5" t="s">
        <v>7</v>
      </c>
      <c r="B9" s="7">
        <v>58.46</v>
      </c>
    </row>
    <row r="10">
      <c r="A10" s="5" t="s">
        <v>8</v>
      </c>
      <c r="B10" s="8">
        <v>62.7</v>
      </c>
    </row>
    <row r="11">
      <c r="A11" s="5" t="s">
        <v>9</v>
      </c>
      <c r="B11" s="9">
        <v>0.1</v>
      </c>
    </row>
    <row r="12">
      <c r="A12" s="5" t="s">
        <v>10</v>
      </c>
      <c r="B12" s="6">
        <v>3017.3</v>
      </c>
    </row>
    <row r="13">
      <c r="A13" s="5" t="s">
        <v>11</v>
      </c>
      <c r="B13" s="9">
        <v>0.633</v>
      </c>
    </row>
    <row r="14">
      <c r="A14" s="5" t="s">
        <v>12</v>
      </c>
      <c r="B14" s="10">
        <v>202.1</v>
      </c>
    </row>
    <row r="15">
      <c r="A15" s="4" t="s">
        <v>13</v>
      </c>
    </row>
    <row r="16">
      <c r="A16" s="5" t="s">
        <v>14</v>
      </c>
      <c r="B16" t="str">
        <f>(Model!$B$7*Model!$B$8)</f>
      </c>
    </row>
    <row r="17">
      <c r="A17" s="5" t="s">
        <v>15</v>
      </c>
      <c r="B17" t="str">
        <f>((Model!$B$12*Model!$B$13)*(1-Model!$B$11))</f>
      </c>
    </row>
    <row r="18">
      <c r="A18" s="5" t="s">
        <v>16</v>
      </c>
      <c r="B18" t="str">
        <f>((Model!$B$16+Model!$B$17)-Model!$B$14)</f>
      </c>
    </row>
    <row r="19">
      <c r="A19" s="5" t="s">
        <v>17</v>
      </c>
      <c r="B19" t="str">
        <f>(Model!$B$18/Model!$B$10)</f>
      </c>
    </row>
    <row r="20">
      <c r="A20" s="5" t="s">
        <v>18</v>
      </c>
      <c r="B20" t="str">
        <f>((Model!$B$19/Model!$B$9)-1)</f>
      </c>
    </row>
    <row r="21">
      <c r="A21" s="4" t="s">
        <v>19</v>
      </c>
    </row>
    <row r="22">
      <c r="A22" s="5" t="s">
        <v>20</v>
      </c>
      <c r="B22" s="7" t="str">
        <f>Model!$B$19</f>
      </c>
    </row>
    <row r="23">
      <c r="A23" s="5" t="s">
        <v>21</v>
      </c>
      <c r="B23" s="9" t="str">
        <f>Model!$B$20</f>
      </c>
    </row>
    <row r="24">
      <c r="A24" s="5" t="s">
        <v>22</v>
      </c>
      <c r="B24" s="11" t="str">
        <f>Model!$B$18</f>
      </c>
    </row>
    <row r="25">
      <c r="A25" s="5" t="s">
        <v>23</v>
      </c>
      <c r="B25" s="11" t="str">
        <f>Model!$B$17</f>
      </c>
    </row>
    <row r="26">
      <c r="A26" s="5" t="s">
        <v>24</v>
      </c>
      <c r="B26" s="11" t="str">
        <f>Model!$B$16</f>
      </c>
    </row>
    <row r="28">
      <c r="A28" s="4" t="s">
        <v>25</v>
      </c>
    </row>
    <row r="29">
      <c r="B29" s="3" t="s">
        <v>3</v>
      </c>
    </row>
    <row r="30">
      <c r="A30" s="5" t="s">
        <v>24</v>
      </c>
      <c r="B30" s="11" t="str">
        <f>Model!$B$16</f>
      </c>
    </row>
    <row r="31">
      <c r="A31" s="5" t="s">
        <v>26</v>
      </c>
      <c r="B31" s="11" t="str">
        <f>Model!$B$17</f>
      </c>
    </row>
    <row r="32">
      <c r="A32" s="5" t="s">
        <v>27</v>
      </c>
      <c r="B32" s="11" t="str">
        <f>(0-Model!$B$14)</f>
      </c>
    </row>
    <row r="33">
      <c r="A33" s="5" t="s">
        <v>22</v>
      </c>
      <c r="B33" s="11" t="str">
        <f>Model!$B$18</f>
      </c>
    </row>
    <row r="34">
      <c r="A34" s="5" t="s">
        <v>28</v>
      </c>
      <c r="B34" s="7" t="str">
        <f>Model!$B$19</f>
      </c>
    </row>
    <row r="36">
      <c r="A36" s="4" t="s">
        <v>29</v>
      </c>
    </row>
    <row r="37">
      <c r="A37" s="5" t="s">
        <v>30</v>
      </c>
      <c r="B37" t="s">
        <v>31</v>
      </c>
    </row>
    <row r="38">
      <c r="A38" s="5" t="s">
        <v>32</v>
      </c>
      <c r="B38" t="s">
        <v>33</v>
      </c>
    </row>
    <row r="39">
      <c r="A39" s="5" t="s">
        <v>34</v>
      </c>
      <c r="B39" t="s">
        <v>35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36</v>
      </c>
      <c r="B1" s="4" t="s">
        <v>37</v>
      </c>
      <c r="C1" s="4" t="s">
        <v>38</v>
      </c>
    </row>
    <row r="2">
      <c r="A2" t="s">
        <v>39</v>
      </c>
      <c r="B2" t="s">
        <v>40</v>
      </c>
      <c r="C2" t="s">
        <v>31</v>
      </c>
    </row>
    <row r="3">
      <c r="A3" t="s">
        <v>41</v>
      </c>
      <c r="B3" t="s">
        <v>42</v>
      </c>
      <c r="C3" t="s">
        <v>31</v>
      </c>
    </row>
    <row r="4">
      <c r="A4" t="s">
        <v>43</v>
      </c>
      <c r="B4" t="s">
        <v>31</v>
      </c>
      <c r="C4" t="s">
        <v>31</v>
      </c>
    </row>
    <row r="5">
      <c r="A5" t="s">
        <v>44</v>
      </c>
      <c r="B5" t="s">
        <v>31</v>
      </c>
      <c r="C5" t="s">
        <v>31</v>
      </c>
    </row>
    <row r="6">
      <c r="A6" t="s">
        <v>45</v>
      </c>
      <c r="B6" t="s">
        <v>46</v>
      </c>
      <c r="C6" t="s">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