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Model" sheetId="1" r:id="rId1"/>
    <sheet name="Calc" sheetId="2" r:id="rId4"/>
    <sheet name="Sources" sheetId="3" r:id="rId6"/>
  </sheets>
  <definedNames>
    <definedName name="cash_b">Model!$B$6</definedName>
    <definedName name="current_price">Model!$B$7</definedName>
    <definedName name="debt_b">Model!$B$8</definedName>
    <definedName name="execution_discount_pct">Model!$B$10</definedName>
    <definedName name="future_atm_shares_m">Model!$B$12</definedName>
    <definedName name="sbc_and_other_m">Model!$B$14</definedName>
    <definedName name="exchanged_notes_principal_b">Model!$B$21</definedName>
    <definedName name="july_facility_b">Model!$B$22</definedName>
    <definedName name="cash_pf_b">Model!$B$24</definedName>
    <definedName name="debt_pf_b">Model!$B$25</definedName>
    <definedName name="equity_value_b">Model!$B$29</definedName>
    <definedName name="fair_value_per_share">Model!$B$30</definedName>
    <definedName name="upside_pct">Model!$B$31</definedName>
    <definedName name="ev_arr_multiple">Model!$B$9</definedName>
    <definedName name="exit_arr_b">Model!$B$11</definedName>
    <definedName name="nvidia_warrants_m">Model!$B$13</definedName>
    <definedName name="shares_out_m">Model!$B$15</definedName>
    <definedName name="strategic_investments_b">Model!$B$16</definedName>
    <definedName name="diluted_shares_m">Model!$B$26</definedName>
    <definedName name="net_cash_b">Model!$B$28</definedName>
    <definedName name="convert_net_proceeds_b">Model!$B$18</definedName>
    <definedName name="convert_principal_b">Model!$B$19</definedName>
    <definedName name="exchange_shares_issued_m">Model!$B$20</definedName>
    <definedName name="operating_ev_b">Model!$B$27</definedName>
  </definedNames>
  <calcPr calcId="122211" fullCalcOnLoad="true"/>
</workbook>
</file>

<file path=xl/sharedStrings.xml><?xml version="1.0" encoding="utf-8"?>
<sst xmlns="http://schemas.openxmlformats.org/spreadsheetml/2006/main" count="61" uniqueCount="61">
  <si>
    <t>Nebius AI cloud EV/ARR sum of parts</t>
  </si>
  <si>
    <t>As of 2026-08-25  ·  Currency: USD  ·  https://modeledge.ai/model/fm_b12d44a36935b36d50411218d063e1f5</t>
  </si>
  <si>
    <t>Valuation</t>
  </si>
  <si>
    <t>Inputs</t>
  </si>
  <si>
    <t>Cash and equivalents at Jun 30 2026</t>
  </si>
  <si>
    <t>Current share price</t>
  </si>
  <si>
    <t>Current plus non-current debt at Jun 30 2026</t>
  </si>
  <si>
    <t>Applied EV / ARR multiple</t>
  </si>
  <si>
    <t>Execution and financing discount</t>
  </si>
  <si>
    <t>2026 exit annualized run-rate revenue</t>
  </si>
  <si>
    <t>Remaining ATM and other future equity cushion</t>
  </si>
  <si>
    <t>NVIDIA pre-funded warrant shares</t>
  </si>
  <si>
    <t>SBC, options, and other residual dilution</t>
  </si>
  <si>
    <t>Class A plus Class B shares outstanding at Jun 30 2026</t>
  </si>
  <si>
    <t>ClickHouse, Toloka, and other non-marketable equity</t>
  </si>
  <si>
    <t>Constants</t>
  </si>
  <si>
    <t>convert_net_proceeds_b</t>
  </si>
  <si>
    <t>convert_principal_b</t>
  </si>
  <si>
    <t>exchange_shares_issued_m</t>
  </si>
  <si>
    <t>exchanged_notes_principal_b</t>
  </si>
  <si>
    <t>july_facility_b</t>
  </si>
  <si>
    <t>Calculations</t>
  </si>
  <si>
    <t>cash_pf_b</t>
  </si>
  <si>
    <t>debt_pf_b</t>
  </si>
  <si>
    <t>diluted_shares_m</t>
  </si>
  <si>
    <t>operating_ev_b</t>
  </si>
  <si>
    <t>net_cash_b</t>
  </si>
  <si>
    <t>equity_value_b</t>
  </si>
  <si>
    <t>fair_value_per_share</t>
  </si>
  <si>
    <t>upside_pct</t>
  </si>
  <si>
    <t>Outputs</t>
  </si>
  <si>
    <t>Fair value / share</t>
  </si>
  <si>
    <t>Upside / downside</t>
  </si>
  <si>
    <t>AI cloud operating EV</t>
  </si>
  <si>
    <t>Pro forma net cash</t>
  </si>
  <si>
    <t>Implied equity value</t>
  </si>
  <si>
    <t>Fully diluted shares</t>
  </si>
  <si>
    <t>Scenarios (reference)</t>
  </si>
  <si>
    <t>base</t>
  </si>
  <si>
    <t>ev_arr_multiple = 7.5, execution_discount_pct = 0, exit_arr_b = 8, future_atm_shares_m = 12.3, sbc_and_other_m = 15, strategic_investments_b = 1.607</t>
  </si>
  <si>
    <t>bear</t>
  </si>
  <si>
    <t>ev_arr_multiple = 5, execution_discount_pct = 0.1, exit_arr_b = 7, future_atm_shares_m = 12.3, sbc_and_other_m = 25, strategic_investments_b = 1</t>
  </si>
  <si>
    <t>bull</t>
  </si>
  <si>
    <t>ev_arr_multiple = 9.5, execution_discount_pct = 0, exit_arr_b = 9, future_atm_shares_m = 0, sbc_and_other_m = 10, strategic_investments_b = 2</t>
  </si>
  <si>
    <t>Claim</t>
  </si>
  <si>
    <t>URL</t>
  </si>
  <si>
    <t>Accessed</t>
  </si>
  <si>
    <t>Q2 2026 6-K EX-99.1: revenue $582.3M, adjusted EBITDA $236.2M, cash $8,042.1M, current debt $46.7M, non-current debt $8,499.0M, non-marketable equity securities $1,606.7M, and 271,855,218 shares outstanding at June 30, 2026 (238,400,165 Class A and 33,455,053 Class B).</t>
  </si>
  <si>
    <t>https://www.sec.gov/Archives/edgar/data/1513845/000110465926094568/tm2622968d1_ex99-1.htm</t>
  </si>
  <si>
    <t>2026-08-25</t>
  </si>
  <si>
    <t>Aug 24, 2026 close 6-K EX-99.1: closed $3.45B of 0.50% converts due 2030 and $2.3B of 4.50% converts due 2034 ($5.75B aggregate original principal after greenshoe). Concurrently exchanged $400M original principal of 2.00% 2029 notes and $400M of 3.00% 2031 notes for about 15.8 million Class A shares.</t>
  </si>
  <si>
    <t>https://www.sec.gov/Archives/edgar/data/1513845/000110465926100347/tm2623863d1_ex99-1.htm</t>
  </si>
  <si>
    <t>Aug 19, 2026 pricing 6-K EX-99.1: estimated net proceeds about $5.68B if greenshoe fully exercised. 2030 notes convert at about $313.46; 2034 notes at about $324.65. Company may settle conversions in cash, Class A shares, or a combination.</t>
  </si>
  <si>
    <t>https://www.sec.gov/Archives/edgar/data/1513845/000110465926098924/tm2623617d1_ex99-1.htm</t>
  </si>
  <si>
    <t>NVIDIA Schedule 13G dated July 19, 2026: 22,256,412 Class A beneficially owned (9.3%), including 21,065,936 shares issuable on a pre-funded warrant acquired March 11, 2026. Warrant exercise and sale restricted until September 11, 2026.</t>
  </si>
  <si>
    <t>https://www.sec.gov/Archives/edgar/data/1513845/000104581026000062/0001045810-26-000062.txt</t>
  </si>
  <si>
    <t>Q2 2026 shareholder letter and earnings call: ARR $3.0B at June 30; full-year guide $7B-$9B ARR, $3.0B-$3.4B revenue, about 40% adjusted EBITDA margin, $20B-$25B capex; customer prepayments expected over $9B; July secured facility $775M at SOFR+2.50%; remaining ATM 12.3 million shares; contracted power raised to 5 GW.</t>
  </si>
  <si>
    <t>https://assets.nebius.com/assets/a6ecfd85-a6cb-4967-8ef7-9a25bd261f9c/SHLQ226.pdf</t>
  </si>
  <si>
    <t>16-analyst S&amp;P Global consensus on StockAnalysis as of Aug 25, 2026: Strong Buy, average target $286.69 (low $144 Morgan Stanley, high $415). Goldman Sachs raised to $328 the same day.</t>
  </si>
  <si>
    <t>https://stockanalysis.com/stocks/nbis/forecast/</t>
  </si>
  <si>
    <t>Intermediate calculations materialized from expressions; referenced by formulas on the Model sheet.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</si>
</sst>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numFmts count="6">
    <numFmt numFmtId="164" formatCode="&quot;$&quot;0.000"/>
    <numFmt numFmtId="165" formatCode="&quot;$&quot;0.00"/>
    <numFmt numFmtId="166" formatCode="0.0%"/>
    <numFmt numFmtId="167" formatCode="&quot;$&quot;0.0"/>
    <numFmt numFmtId="168" formatCode="0.0"/>
    <numFmt numFmtId="169" formatCode="0.000"/>
  </numFmts>
  <fonts count="6">
    <font>
      <name val="Calibri"/>
      <family val="2"/>
      <color theme="1"/>
      <sz val="11"/>
    </font>
    <font>
      <family val="2"/>
      <b val="1"/>
      <color/>
      <sz val="14"/>
    </font>
    <font>
      <family val="2"/>
      <color rgb="FF808080"/>
      <sz val="10"/>
    </font>
    <font>
      <family val="2"/>
      <b val="1"/>
      <color/>
      <sz val="10"/>
    </font>
    <font>
      <family val="2"/>
      <b val="1"/>
      <color/>
    </font>
    <font>
      <family val="2"/>
      <color/>
      <sz val="11"/>
    </font>
  </fonts>
  <fills count="3">
    <fill>
      <patternFill patternType="none"/>
    </fill>
    <fill>
      <patternFill patternType="gray125"/>
    </fill>
    <fill>
      <patternFill patternType="solid">
        <fgColor rgb="FFEFEFEF"/>
      </patternFill>
    </fill>
  </fills>
  <borders count="2">
    <border>
      <left/>
      <right/>
      <top/>
      <bottom/>
      <diagonal/>
    </border>
    <border>
      <bottom style="thin">
        <color rgb="FFAAAAAA"/>
      </bottom>
    </border>
  </borders>
  <cellStyleXfs count="1">
    <xf numFmtId="0" fontId="0" fillId="0" borderId="0"/>
  </cellStyleXfs>
  <cellXfs count="12">
    <xf numFmtId="0" fontId="0" fillId="0" borderId="0" xfId="0"/>
    <xf numFmtId="0" fontId="1" fillId="0" borderId="0" xfId="0" applyFont="true" applyAlignment="false">
      <alignment/>
    </xf>
    <xf numFmtId="0" fontId="2" fillId="0" borderId="0" xfId="0" applyFont="true" applyAlignment="false">
      <alignment/>
    </xf>
    <xf numFmtId="0" fontId="3" fillId="0" borderId="1" xfId="0" applyFont="true" applyBorder="true" applyAlignment="true">
      <alignment horizontal="right"/>
    </xf>
    <xf numFmtId="0" fontId="4" fillId="2" borderId="0" xfId="0" applyFont="true" applyFill="true" applyAlignment="false">
      <alignment/>
    </xf>
    <xf numFmtId="0" fontId="5" fillId="0" borderId="0" xfId="0" applyFont="true" applyAlignment="false">
      <alignment/>
    </xf>
    <xf numFmtId="164" fontId="0" fillId="0" borderId="0" xfId="0" applyNumberFormat="true" applyAlignment="false">
      <alignment/>
    </xf>
    <xf numFmtId="165" fontId="0" fillId="0" borderId="0" xfId="0" applyNumberFormat="true" applyAlignment="false">
      <alignment/>
    </xf>
    <xf numFmtId="166" fontId="0" fillId="0" borderId="0" xfId="0" applyNumberFormat="true" applyAlignment="false">
      <alignment/>
    </xf>
    <xf numFmtId="167" fontId="0" fillId="0" borderId="0" xfId="0" applyNumberFormat="true" applyAlignment="false">
      <alignment/>
    </xf>
    <xf numFmtId="168" fontId="0" fillId="0" borderId="0" xfId="0" applyNumberFormat="true" applyAlignment="false">
      <alignment/>
    </xf>
    <xf numFmtId="169" fontId="0" fillId="0" borderId="0" xfId="0" applyNumberFormat="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worksheets/sheet2.xml" Type="http://schemas.openxmlformats.org/officeDocument/2006/relationships/worksheet"></Relationship><Relationship Id="rId5" Target="/xl/sharedStrings.xml" Type="http://schemas.openxmlformats.org/officeDocument/2006/relationships/sharedStrings"></Relationship><Relationship Id="rId6" Target="worksheets/sheet3.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36"/>
    <col customWidth="true" max="2" min="2" width="13"/>
  </cols>
  <sheetData>
    <row r="1">
      <c r="A1" s="1" t="s">
        <v>0</v>
      </c>
    </row>
    <row r="2">
      <c r="A2" s="2" t="s">
        <v>1</v>
      </c>
    </row>
    <row r="4">
      <c r="B4" s="3" t="s">
        <v>2</v>
      </c>
    </row>
    <row r="5">
      <c r="A5" s="4" t="s">
        <v>3</v>
      </c>
    </row>
    <row r="6">
      <c r="A6" s="5" t="s">
        <v>4</v>
      </c>
      <c r="B6" s="6">
        <v>8.042</v>
      </c>
    </row>
    <row r="7">
      <c r="A7" s="5" t="s">
        <v>5</v>
      </c>
      <c r="B7" s="7">
        <v>221.97</v>
      </c>
    </row>
    <row r="8">
      <c r="A8" s="5" t="s">
        <v>6</v>
      </c>
      <c r="B8" s="6">
        <v>8.546</v>
      </c>
    </row>
    <row r="9">
      <c r="A9" s="5" t="s">
        <v>7</v>
      </c>
      <c r="B9">
        <v>7.5</v>
      </c>
    </row>
    <row r="10">
      <c r="A10" s="5" t="s">
        <v>8</v>
      </c>
      <c r="B10" s="8">
        <v>0</v>
      </c>
    </row>
    <row r="11">
      <c r="A11" s="5" t="s">
        <v>9</v>
      </c>
      <c r="B11" s="9">
        <v>8</v>
      </c>
    </row>
    <row r="12">
      <c r="A12" s="5" t="s">
        <v>10</v>
      </c>
      <c r="B12" s="10">
        <v>12.3</v>
      </c>
    </row>
    <row r="13">
      <c r="A13" s="5" t="s">
        <v>11</v>
      </c>
      <c r="B13" s="11">
        <v>21.066</v>
      </c>
    </row>
    <row r="14">
      <c r="A14" s="5" t="s">
        <v>12</v>
      </c>
      <c r="B14" s="10">
        <v>15</v>
      </c>
    </row>
    <row r="15">
      <c r="A15" s="5" t="s">
        <v>13</v>
      </c>
      <c r="B15" s="11">
        <v>271.855</v>
      </c>
    </row>
    <row r="16">
      <c r="A16" s="5" t="s">
        <v>14</v>
      </c>
      <c r="B16" s="6">
        <v>1.607</v>
      </c>
    </row>
    <row r="17">
      <c r="A17" s="4" t="s">
        <v>15</v>
      </c>
    </row>
    <row r="18">
      <c r="A18" s="5" t="s">
        <v>16</v>
      </c>
      <c r="B18">
        <v>5.68</v>
      </c>
    </row>
    <row r="19">
      <c r="A19" s="5" t="s">
        <v>17</v>
      </c>
      <c r="B19">
        <v>5.75</v>
      </c>
    </row>
    <row r="20">
      <c r="A20" s="5" t="s">
        <v>18</v>
      </c>
      <c r="B20">
        <v>15.8</v>
      </c>
    </row>
    <row r="21">
      <c r="A21" s="5" t="s">
        <v>19</v>
      </c>
      <c r="B21">
        <v>0.8</v>
      </c>
    </row>
    <row r="22">
      <c r="A22" s="5" t="s">
        <v>20</v>
      </c>
      <c r="B22">
        <v>0.775</v>
      </c>
    </row>
    <row r="23">
      <c r="A23" s="4" t="s">
        <v>21</v>
      </c>
    </row>
    <row r="24">
      <c r="A24" s="5" t="s">
        <v>22</v>
      </c>
      <c r="B24" t="str">
        <f>((Model!$B$6+Model!$B$18)+Model!$B$22)</f>
      </c>
    </row>
    <row r="25">
      <c r="A25" s="5" t="s">
        <v>23</v>
      </c>
      <c r="B25" t="str">
        <f>(((Model!$B$8+Model!$B$19)-Model!$B$21)+Model!$B$22)</f>
      </c>
    </row>
    <row r="26">
      <c r="A26" s="5" t="s">
        <v>24</v>
      </c>
      <c r="B26" t="str">
        <f>((((Model!$B$15+Model!$B$13)+Model!$B$20)+Model!$B$14)+Model!$B$12)</f>
      </c>
    </row>
    <row r="27">
      <c r="A27" s="5" t="s">
        <v>25</v>
      </c>
      <c r="B27" t="str">
        <f>((Model!$B$11*Model!$B$9)*(1-Model!$B$10))</f>
      </c>
    </row>
    <row r="28">
      <c r="A28" s="5" t="s">
        <v>26</v>
      </c>
      <c r="B28" t="str">
        <f>(Model!$B$24-Model!$B$25)</f>
      </c>
    </row>
    <row r="29">
      <c r="A29" s="5" t="s">
        <v>27</v>
      </c>
      <c r="B29" t="str">
        <f>((Model!$B$27+Model!$B$28)+Model!$B$16)</f>
      </c>
    </row>
    <row r="30">
      <c r="A30" s="5" t="s">
        <v>28</v>
      </c>
      <c r="B30" t="str">
        <f>((Model!$B$29*1000)/Model!$B$26)</f>
      </c>
    </row>
    <row r="31">
      <c r="A31" s="5" t="s">
        <v>29</v>
      </c>
      <c r="B31" t="str">
        <f>((Model!$B$30/Model!$B$7)-1)</f>
      </c>
    </row>
    <row r="32">
      <c r="A32" s="4" t="s">
        <v>30</v>
      </c>
    </row>
    <row r="33">
      <c r="A33" s="5" t="s">
        <v>31</v>
      </c>
      <c r="B33" s="7" t="str">
        <f>Model!$B$30</f>
      </c>
    </row>
    <row r="34">
      <c r="A34" s="5" t="s">
        <v>32</v>
      </c>
      <c r="B34" s="8" t="str">
        <f>Model!$B$31</f>
      </c>
    </row>
    <row r="35">
      <c r="A35" s="5" t="s">
        <v>33</v>
      </c>
      <c r="B35" s="9" t="str">
        <f>Model!$B$27</f>
      </c>
    </row>
    <row r="36">
      <c r="A36" s="5" t="s">
        <v>34</v>
      </c>
      <c r="B36" s="9" t="str">
        <f>Model!$B$28</f>
      </c>
    </row>
    <row r="37">
      <c r="A37" s="5" t="s">
        <v>35</v>
      </c>
      <c r="B37" s="9" t="str">
        <f>Model!$B$29</f>
      </c>
    </row>
    <row r="38">
      <c r="A38" s="5" t="s">
        <v>36</v>
      </c>
      <c r="B38" s="10" t="str">
        <f>Model!$B$26</f>
      </c>
    </row>
    <row r="40">
      <c r="A40" s="4" t="s">
        <v>37</v>
      </c>
    </row>
    <row r="41">
      <c r="A41" s="5" t="s">
        <v>38</v>
      </c>
      <c r="B41" t="s">
        <v>39</v>
      </c>
    </row>
    <row r="42">
      <c r="A42" s="5" t="s">
        <v>40</v>
      </c>
      <c r="B42" t="s">
        <v>41</v>
      </c>
    </row>
    <row r="43">
      <c r="A43" s="5" t="s">
        <v>42</v>
      </c>
      <c r="B43" t="s">
        <v>43</v>
      </c>
    </row>
  </sheetData>
</worksheet>
</file>

<file path=xl/worksheets/sheet2.xml><?xml version="1.0" encoding="utf-8"?>
<worksheet xmlns="http://schemas.openxmlformats.org/spreadsheetml/2006/main">
  <dimension ref="A1"/>
  <sheetViews>
    <sheetView workbookViewId="0"/>
  </sheetViews>
  <cols>
    <col customWidth="true" max="1" min="1" width="44"/>
  </cols>
  <sheetData>
    <row r="1">
      <c r="A1" t="s">
        <v>60</v>
      </c>
    </row>
  </sheetData>
</worksheet>
</file>

<file path=xl/worksheets/sheet3.xml><?xml version="1.0" encoding="utf-8"?>
<worksheet xmlns="http://schemas.openxmlformats.org/spreadsheetml/2006/main">
  <dimension ref="A1"/>
  <sheetViews>
    <sheetView workbookViewId="0"/>
  </sheetViews>
  <cols>
    <col customWidth="true" max="1" min="1" width="60"/>
    <col customWidth="true" max="2" min="2" width="50"/>
  </cols>
  <sheetData>
    <row r="1">
      <c r="A1" s="4" t="s">
        <v>44</v>
      </c>
      <c r="B1" s="4" t="s">
        <v>45</v>
      </c>
      <c r="C1" s="4" t="s">
        <v>46</v>
      </c>
    </row>
    <row r="2">
      <c r="A2" t="s">
        <v>47</v>
      </c>
      <c r="B2" t="s">
        <v>48</v>
      </c>
      <c r="C2" t="s">
        <v>49</v>
      </c>
    </row>
    <row r="3">
      <c r="A3" t="s">
        <v>50</v>
      </c>
      <c r="B3" t="s">
        <v>51</v>
      </c>
      <c r="C3" t="s">
        <v>49</v>
      </c>
    </row>
    <row r="4">
      <c r="A4" t="s">
        <v>52</v>
      </c>
      <c r="B4" t="s">
        <v>53</v>
      </c>
      <c r="C4" t="s">
        <v>49</v>
      </c>
    </row>
    <row r="5">
      <c r="A5" t="s">
        <v>54</v>
      </c>
      <c r="B5" t="s">
        <v>55</v>
      </c>
      <c r="C5" t="s">
        <v>49</v>
      </c>
    </row>
    <row r="6">
      <c r="A6" t="s">
        <v>56</v>
      </c>
      <c r="B6" t="s">
        <v>57</v>
      </c>
      <c r="C6" t="s">
        <v>49</v>
      </c>
    </row>
    <row r="7">
      <c r="A7" t="s">
        <v>58</v>
      </c>
      <c r="B7" t="s">
        <v>59</v>
      </c>
      <c r="C7" t="s">
        <v>49</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