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q2_2026_cash_and_short_term_investments_m">Model!$B$20</definedName>
    <definedName name="pv_year_5">Model!$B$37</definedName>
    <definedName name="terminal_value_m">Model!$B$38</definedName>
    <definedName name="fy2026_revenue_guidance_midpoint_m">Model!$B$16</definedName>
    <definedName name="management_2030_adjusted_ebitda_target_m">Model!$B$17</definedName>
    <definedName name="q2_2026_fcf_m">Model!$B$24</definedName>
    <definedName name="q2_2026_international_revenue_m">Model!$B$25</definedName>
    <definedName name="q2_2026_monthly_arpu">Model!$B$27</definedName>
    <definedName name="fair_value">Model!$B$43</definedName>
    <definedName name="upside">Model!$B$44</definedName>
    <definedName name="q2_2026_revenue_m">Model!$B$28</definedName>
    <definedName name="pv_fcf_m">Model!$B$39</definedName>
    <definedName name="enterprise_value_m">Model!$B$41</definedName>
    <definedName name="fcf_margin">Model!$B$10:$F$10</definedName>
    <definedName name="q2_2026_convertible_debt_m">Model!$B$21</definedName>
    <definedName name="q2_2026_deferred_acquisition_payable_m">Model!$B$22</definedName>
    <definedName name="pv_year_2">Model!$B$34</definedName>
    <definedName name="pv_year_4">Model!$B$36</definedName>
    <definedName name="equity_value_m">Model!$B$42</definedName>
    <definedName name="current_price">Model!$B$7</definedName>
    <definedName name="q2_2026_earnout_consideration_m">Model!$B$23</definedName>
    <definedName name="q2_2026_marketing_percent_revenue">Model!$B$26</definedName>
    <definedName name="fcf_m">Model!$B$32:$F$32</definedName>
    <definedName name="pv_terminal_value_m">Model!$B$40</definedName>
    <definedName name="pv_year_1">Model!$B$33</definedName>
    <definedName name="pv_year_3">Model!$B$35</definedName>
    <definedName name="diluted_shares_m">Model!$B$8</definedName>
    <definedName name="discount_rate">Model!$B$9</definedName>
    <definedName name="net_obligations_m">Model!$B$11</definedName>
    <definedName name="terminal_growth">Model!$B$13</definedName>
    <definedName name="management_2030_revenue_target_m">Model!$B$18</definedName>
    <definedName name="q2_2026_adjusted_ebitda_m">Model!$B$19</definedName>
    <definedName name="revenue_m">Model!$B$12:$F$12</definedName>
    <definedName name="fy2026_adjusted_ebitda_guidance_midpoint_m">Model!$B$15</definedName>
    <definedName name="q2_2026_subscribers_m">Model!$B$29</definedName>
    <definedName name="q2_2026_us_revenue_m">Model!$B$30</definedName>
  </definedNames>
  <calcPr calcId="122211" fullCalcOnLoad="true"/>
</workbook>
</file>

<file path=xl/sharedStrings.xml><?xml version="1.0" encoding="utf-8"?>
<sst xmlns="http://schemas.openxmlformats.org/spreadsheetml/2006/main" count="78" uniqueCount="78">
  <si>
    <t>Hims &amp; Hers Health DCF valuation</t>
  </si>
  <si>
    <t xml:space="preserve">Hawk valuation model using a five-year free-cash-flow-to-equity DCF, refreshed after Q2 2026 earnings and checked against the filed Q2 Form 10-Q and indexed Q2 earnings call. The base case uses the midpoint of FY2026 revenue guidance, retains management's 2030 revenue goal as a long-term anchor, and reflects the near-term cash-flow drag from international scale investment, product mix, and the Eucalyptus acquisition.
</t>
  </si>
  <si>
    <t>As of 2026-10-07  ·  Currency: USD  ·  https://modeledge.ai/model/fm_b4c9a11b9c5257ca5fd3ef6e3fdaa74c</t>
  </si>
  <si>
    <t>FY2026E</t>
  </si>
  <si>
    <t>FY2027E</t>
  </si>
  <si>
    <t>FY2028E</t>
  </si>
  <si>
    <t>FY2029E</t>
  </si>
  <si>
    <t>FY2030E</t>
  </si>
  <si>
    <t>Inputs</t>
  </si>
  <si>
    <t>Current HIMS share price</t>
  </si>
  <si>
    <t>Diluted shares</t>
  </si>
  <si>
    <t>Discount rate</t>
  </si>
  <si>
    <t>Free cash flow margin</t>
  </si>
  <si>
    <t>Net debt and acquisition obligations</t>
  </si>
  <si>
    <t>Revenue path</t>
  </si>
  <si>
    <t>Terminal growth</t>
  </si>
  <si>
    <t>Constants</t>
  </si>
  <si>
    <t>fy2026_adjusted_ebitda_guidance_midpoint_m</t>
  </si>
  <si>
    <t>fy2026_revenue_guidance_midpoint_m</t>
  </si>
  <si>
    <t>management_2030_adjusted_ebitda_target_m</t>
  </si>
  <si>
    <t>management_2030_revenue_target_m</t>
  </si>
  <si>
    <t>q2_2026_adjusted_ebitda_m</t>
  </si>
  <si>
    <t>q2_2026_cash_and_short_term_investments_m</t>
  </si>
  <si>
    <t>q2_2026_convertible_debt_m</t>
  </si>
  <si>
    <t>q2_2026_deferred_acquisition_payable_m</t>
  </si>
  <si>
    <t>q2_2026_earnout_consideration_m</t>
  </si>
  <si>
    <t>q2_2026_fcf_m</t>
  </si>
  <si>
    <t>q2_2026_international_revenue_m</t>
  </si>
  <si>
    <t>q2_2026_marketing_percent_revenue</t>
  </si>
  <si>
    <t>q2_2026_monthly_arpu</t>
  </si>
  <si>
    <t>q2_2026_revenue_m</t>
  </si>
  <si>
    <t>q2_2026_subscribers_m</t>
  </si>
  <si>
    <t>q2_2026_us_revenue_m</t>
  </si>
  <si>
    <t>Calculations</t>
  </si>
  <si>
    <t>fcf_m</t>
  </si>
  <si>
    <t>pv_year_1</t>
  </si>
  <si>
    <t>pv_year_2</t>
  </si>
  <si>
    <t>pv_year_3</t>
  </si>
  <si>
    <t>pv_year_4</t>
  </si>
  <si>
    <t>pv_year_5</t>
  </si>
  <si>
    <t>terminal_value_m</t>
  </si>
  <si>
    <t>pv_fcf_m</t>
  </si>
  <si>
    <t>pv_terminal_value_m</t>
  </si>
  <si>
    <t>enterprise_value_m</t>
  </si>
  <si>
    <t>equity_value_m</t>
  </si>
  <si>
    <t>fair_value</t>
  </si>
  <si>
    <t>upside</t>
  </si>
  <si>
    <t>Outputs</t>
  </si>
  <si>
    <t>Fair value</t>
  </si>
  <si>
    <t>Upside / downside</t>
  </si>
  <si>
    <t>Equity value ($M)</t>
  </si>
  <si>
    <t>FY2030 FCF ($M)</t>
  </si>
  <si>
    <t>Scenarios (reference)</t>
  </si>
  <si>
    <t>base</t>
  </si>
  <si>
    <t/>
  </si>
  <si>
    <t>bear</t>
  </si>
  <si>
    <t>diluted_shares_m = 242, discount_rate = 0.13, fcf_margin = [-0.01, 0.03, 0.06, 0.09, 0.12], net_obligations_m = 1600, revenue_m = [3100, 3500, 3950, 4400, 5000], terminal_growth = 0.02</t>
  </si>
  <si>
    <t>bull</t>
  </si>
  <si>
    <t>diluted_shares_m = 235, discount_rate = 0.1, fcf_margin = [0.03, 0.09, 0.13, 0.17, 0.2], net_obligations_m = 1200, revenue_m = [3300, 4200, 5300, 6500, 7575], terminal_growth = 0.035</t>
  </si>
  <si>
    <t>Claim</t>
  </si>
  <si>
    <t>URL</t>
  </si>
  <si>
    <t>Accessed</t>
  </si>
  <si>
    <t>October 7 Model Edge reference HIMS quote $29.54, refreshed 2026-10-07T15:03:01.092904-06:00. Market-relative outputs use this price; valuation changes are separately explained.</t>
  </si>
  <si>
    <t>2026-10-07</t>
  </si>
  <si>
    <t>October 7 8-K appoints Franklin chief accounting officer/principal accounting officer effectiveOctober9, with Becklund advisory service throughJuly10 2027. Salary$425k,targetbonus50%,sign-on$150k subject to nine-month service and $3MRSUs vesting overfouryears. No operating guidance, GLP-1/FDA or profitability update. Preserve FCFE/DCF revenue and net-obligation assumptions and $37.357680 value; no full grant-value cash deduction or invented share issuance.</t>
  </si>
  <si>
    <t>https://modeledge.ai/company/HIMS/filing/8-K/0001773751-26-000220</t>
  </si>
  <si>
    <t>September 23 price declined 6.70%; recent source and web checks did not establish a new issuer guidance revision, quantified GLP-1 partnership change or regulatory action explaining the move. Preserve existing FY2026 $3.2B midpoint, 2030 $6.5B anchor, cash-conversion path and $1.4B net obligations. Convert current_price from a constant to a scalar input so market-relative outputs can refresh correctly. Existing low EBITDA-margin and negative Q2 FCF watch flags remain; historical and full regulatory/partnership monitoring are incomplete.</t>
  </si>
  <si>
    <t>https://investors.hims.com/news/news-details/2026/Hims--Hers-Health-Inc--Reports-Second-Quarter-2026-Financial-Results/default.aspx</t>
  </si>
  <si>
    <t>2026-09-23</t>
  </si>
  <si>
    <t>September 23 reference HIMS price $28.39; quote timestamp 2026-09-23T15:21:17.603866-06:00. Market price alone does not change operating value.</t>
  </si>
  <si>
    <t xml:space="preserve">Q2 2026 revenue was $753.214M, up 38% year-over-year; subscribers were 2.891M; monthly revenue per average subscriber was $92; adjusted EBITDA was $60.3M; and free cash flow was negative $68.2M.
</t>
  </si>
  <si>
    <t>2026-08-13</t>
  </si>
  <si>
    <t xml:space="preserve">FY2026 revenue guidance was raised to $3.1B-$3.3B, adjusted EBITDA guidance was updated to $275M-$325M, and management reaffirmed 2030 targets of at least $6.5B revenue and $1.3B adjusted EBITDA.
</t>
  </si>
  <si>
    <t xml:space="preserve">The Q2 2026 Form 10-Q showed $841.0M of cash and short-term investments, $1.365B of convertible senior notes, $703.0M of deferred acquisition payable, and $163.0M of earn-out consideration at June 30, 2026.
</t>
  </si>
  <si>
    <t>https://www.sec.gov/Archives/edgar/data/1773751/000177375126000163/hims-20260630.htm</t>
  </si>
  <si>
    <t xml:space="preserve">The Q2 2026 earnings call discussed AI rollout, retention and lower cancellations in pilots, Eucalyptus-driven international expansion, the Novo Nordisk relationship, peptide timing, and marketing spend improving to 34% of revenue.
</t>
  </si>
  <si>
    <t>https://investors.hims.com/events-and-presentations/events-calendar/event-details/2026/Hims--Hers-Second-Quarter-2026-Earnings-Call/default.aspx</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</si>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</sst>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
    <numFmt numFmtId="166" formatCode="0.0%"/>
    <numFmt numFmtId="167" formatCode="&quot;$&quot;#,##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4" fillId="0" borderId="0" xfId="0" applyFon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B5" s="3" t="s">
        <v>3</v>
      </c>
      <c r="C5" s="3" t="s">
        <v>4</v>
      </c>
      <c r="D5" s="3" t="s">
        <v>5</v>
      </c>
      <c r="E5" s="3" t="s">
        <v>6</v>
      </c>
      <c r="F5" s="3" t="s">
        <v>7</v>
      </c>
    </row>
    <row r="6">
      <c r="A6" s="4" t="s">
        <v>8</v>
      </c>
    </row>
    <row r="7">
      <c r="A7" s="5" t="s">
        <v>9</v>
      </c>
      <c r="B7" s="6">
        <v>29.54</v>
      </c>
    </row>
    <row r="8">
      <c r="A8" s="5" t="s">
        <v>10</v>
      </c>
      <c r="B8" s="7">
        <v>235</v>
      </c>
    </row>
    <row r="9">
      <c r="A9" s="5" t="s">
        <v>11</v>
      </c>
      <c r="B9" s="8">
        <v>0.11</v>
      </c>
    </row>
    <row r="10">
      <c r="A10" s="5" t="s">
        <v>12</v>
      </c>
      <c r="B10" s="8">
        <v>0.01</v>
      </c>
      <c r="C10" s="8">
        <v>0.06</v>
      </c>
      <c r="D10" s="8">
        <v>0.1</v>
      </c>
      <c r="E10" s="8">
        <v>0.14</v>
      </c>
      <c r="F10" s="8">
        <v>0.17</v>
      </c>
    </row>
    <row r="11">
      <c r="A11" s="5" t="s">
        <v>13</v>
      </c>
      <c r="B11" s="7">
        <v>1400</v>
      </c>
    </row>
    <row r="12">
      <c r="A12" s="5" t="s">
        <v>14</v>
      </c>
      <c r="B12" s="7">
        <v>3200</v>
      </c>
      <c r="C12" s="7">
        <v>3950</v>
      </c>
      <c r="D12" s="7">
        <v>4750</v>
      </c>
      <c r="E12" s="7">
        <v>5550</v>
      </c>
      <c r="F12" s="7">
        <v>6500</v>
      </c>
    </row>
    <row r="13">
      <c r="A13" s="5" t="s">
        <v>15</v>
      </c>
      <c r="B13" s="8">
        <v>0.03</v>
      </c>
    </row>
    <row r="14">
      <c r="A14" s="4" t="s">
        <v>16</v>
      </c>
    </row>
    <row r="15">
      <c r="A15" s="5" t="s">
        <v>17</v>
      </c>
      <c r="B15">
        <v>300</v>
      </c>
    </row>
    <row r="16">
      <c r="A16" s="5" t="s">
        <v>18</v>
      </c>
      <c r="B16">
        <v>3200</v>
      </c>
    </row>
    <row r="17">
      <c r="A17" s="5" t="s">
        <v>19</v>
      </c>
      <c r="B17">
        <v>1300</v>
      </c>
    </row>
    <row r="18">
      <c r="A18" s="5" t="s">
        <v>20</v>
      </c>
      <c r="B18">
        <v>6500</v>
      </c>
    </row>
    <row r="19">
      <c r="A19" s="5" t="s">
        <v>21</v>
      </c>
      <c r="B19">
        <v>60.3</v>
      </c>
    </row>
    <row r="20">
      <c r="A20" s="5" t="s">
        <v>22</v>
      </c>
      <c r="B20">
        <v>841.048</v>
      </c>
    </row>
    <row r="21">
      <c r="A21" s="5" t="s">
        <v>23</v>
      </c>
      <c r="B21">
        <v>1365.299</v>
      </c>
    </row>
    <row r="22">
      <c r="A22" s="5" t="s">
        <v>24</v>
      </c>
      <c r="B22">
        <v>703.005</v>
      </c>
    </row>
    <row r="23">
      <c r="A23" s="5" t="s">
        <v>25</v>
      </c>
      <c r="B23">
        <v>162.964</v>
      </c>
    </row>
    <row r="24">
      <c r="A24" s="5" t="s">
        <v>26</v>
      </c>
      <c r="B24">
        <v>-68.2</v>
      </c>
    </row>
    <row r="25">
      <c r="A25" s="5" t="s">
        <v>27</v>
      </c>
      <c r="B25">
        <v>131.384</v>
      </c>
    </row>
    <row r="26">
      <c r="A26" s="5" t="s">
        <v>28</v>
      </c>
      <c r="B26">
        <v>0.34</v>
      </c>
    </row>
    <row r="27">
      <c r="A27" s="5" t="s">
        <v>29</v>
      </c>
      <c r="B27">
        <v>92</v>
      </c>
    </row>
    <row r="28">
      <c r="A28" s="5" t="s">
        <v>30</v>
      </c>
      <c r="B28">
        <v>753.214</v>
      </c>
    </row>
    <row r="29">
      <c r="A29" s="5" t="s">
        <v>31</v>
      </c>
      <c r="B29">
        <v>2.891</v>
      </c>
    </row>
    <row r="30">
      <c r="A30" s="5" t="s">
        <v>32</v>
      </c>
      <c r="B30">
        <v>621.83</v>
      </c>
    </row>
    <row r="31">
      <c r="A31" s="4" t="s">
        <v>33</v>
      </c>
    </row>
    <row r="32">
      <c r="A32" s="5" t="s">
        <v>34</v>
      </c>
      <c r="B32" t="str">
        <f>(Model!$B$12*Model!$B$10)</f>
      </c>
      <c r="C32" t="str">
        <f>(Model!$C$12*Model!$C$10)</f>
      </c>
      <c r="D32" t="str">
        <f>(Model!$D$12*Model!$D$10)</f>
      </c>
      <c r="E32" t="str">
        <f>(Model!$E$12*Model!$E$10)</f>
      </c>
      <c r="F32" t="str">
        <f>(Model!$F$12*Model!$F$10)</f>
      </c>
    </row>
    <row r="33">
      <c r="A33" s="5" t="s">
        <v>35</v>
      </c>
      <c r="B33" t="str">
        <f>(Model!$B$32/(1+Model!$B$9))</f>
      </c>
    </row>
    <row r="34">
      <c r="A34" s="5" t="s">
        <v>36</v>
      </c>
      <c r="B34" t="str">
        <f>(Model!$C$32/((1+Model!$B$9)^2))</f>
      </c>
    </row>
    <row r="35">
      <c r="A35" s="5" t="s">
        <v>37</v>
      </c>
      <c r="B35" t="str">
        <f>(Model!$D$32/((1+Model!$B$9)^3))</f>
      </c>
    </row>
    <row r="36">
      <c r="A36" s="5" t="s">
        <v>38</v>
      </c>
      <c r="B36" t="str">
        <f>(Model!$E$32/((1+Model!$B$9)^4))</f>
      </c>
    </row>
    <row r="37">
      <c r="A37" s="5" t="s">
        <v>39</v>
      </c>
      <c r="B37" t="str">
        <f>(Model!$F$32/((1+Model!$B$9)^5))</f>
      </c>
    </row>
    <row r="38">
      <c r="A38" s="5" t="s">
        <v>40</v>
      </c>
      <c r="B38" t="str">
        <f>((Model!$F$32*(1+Model!$B$13))/(Model!$B$9-Model!$B$13))</f>
      </c>
    </row>
    <row r="39">
      <c r="A39" s="5" t="s">
        <v>41</v>
      </c>
      <c r="B39" t="str">
        <f>((((Model!$B$33+Model!$B$34)+Model!$B$35)+Model!$B$36)+Model!$B$37)</f>
      </c>
    </row>
    <row r="40">
      <c r="A40" s="5" t="s">
        <v>42</v>
      </c>
      <c r="B40" t="str">
        <f>(Model!$B$38/((1+Model!$B$9)^5))</f>
      </c>
    </row>
    <row r="41">
      <c r="A41" s="5" t="s">
        <v>43</v>
      </c>
      <c r="B41" t="str">
        <f>(Model!$B$39+Model!$B$40)</f>
      </c>
    </row>
    <row r="42">
      <c r="A42" s="5" t="s">
        <v>44</v>
      </c>
      <c r="B42" t="str">
        <f>(Model!$B$41-Model!$B$11)</f>
      </c>
    </row>
    <row r="43">
      <c r="A43" s="5" t="s">
        <v>45</v>
      </c>
      <c r="B43" t="str">
        <f>(Model!$B$42/Model!$B$8)</f>
      </c>
    </row>
    <row r="44">
      <c r="A44" s="5" t="s">
        <v>46</v>
      </c>
      <c r="B44" t="str">
        <f>((Model!$B$43/Model!$B$7)-1)</f>
      </c>
    </row>
    <row r="45">
      <c r="A45" s="4" t="s">
        <v>47</v>
      </c>
    </row>
    <row r="46">
      <c r="A46" s="9" t="s">
        <v>48</v>
      </c>
      <c r="B46" s="6" t="str">
        <f>Model!$B$43</f>
      </c>
    </row>
    <row r="47">
      <c r="A47" s="5" t="s">
        <v>49</v>
      </c>
      <c r="B47" s="8" t="str">
        <f>Model!$B$44</f>
      </c>
    </row>
    <row r="48">
      <c r="A48" s="5" t="s">
        <v>50</v>
      </c>
      <c r="B48" s="10" t="str">
        <f>Model!$B$42</f>
      </c>
    </row>
    <row r="49">
      <c r="A49" s="5" t="s">
        <v>51</v>
      </c>
      <c r="B49" s="10" t="str">
        <f>Model!$F$32</f>
      </c>
    </row>
    <row r="51">
      <c r="A51" s="4" t="s">
        <v>52</v>
      </c>
    </row>
    <row r="52">
      <c r="A52" s="5" t="s">
        <v>53</v>
      </c>
      <c r="B52" t="s">
        <v>54</v>
      </c>
    </row>
    <row r="53">
      <c r="A53" s="5" t="s">
        <v>55</v>
      </c>
      <c r="B53" t="s">
        <v>56</v>
      </c>
    </row>
    <row r="54">
      <c r="A54" s="5" t="s">
        <v>57</v>
      </c>
      <c r="B54" t="s">
        <v>58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59</v>
      </c>
      <c r="B1" s="4" t="s">
        <v>60</v>
      </c>
      <c r="C1" s="4" t="s">
        <v>61</v>
      </c>
    </row>
    <row r="2">
      <c r="A2" t="s">
        <v>62</v>
      </c>
      <c r="B2" t="s">
        <v>54</v>
      </c>
      <c r="C2" t="s">
        <v>63</v>
      </c>
    </row>
    <row r="3">
      <c r="A3" t="s">
        <v>64</v>
      </c>
      <c r="B3" t="s">
        <v>65</v>
      </c>
      <c r="C3" t="s">
        <v>63</v>
      </c>
    </row>
    <row r="4">
      <c r="A4" t="s">
        <v>66</v>
      </c>
      <c r="B4" t="s">
        <v>67</v>
      </c>
      <c r="C4" t="s">
        <v>68</v>
      </c>
    </row>
    <row r="5">
      <c r="A5" t="s">
        <v>69</v>
      </c>
      <c r="B5" t="s">
        <v>54</v>
      </c>
      <c r="C5" t="s">
        <v>68</v>
      </c>
    </row>
    <row r="6">
      <c r="A6" t="s">
        <v>70</v>
      </c>
      <c r="B6" t="s">
        <v>67</v>
      </c>
      <c r="C6" t="s">
        <v>71</v>
      </c>
    </row>
    <row r="7">
      <c r="A7" t="s">
        <v>72</v>
      </c>
      <c r="B7" t="s">
        <v>67</v>
      </c>
      <c r="C7" t="s">
        <v>71</v>
      </c>
    </row>
    <row r="8">
      <c r="A8" t="s">
        <v>73</v>
      </c>
      <c r="B8" t="s">
        <v>74</v>
      </c>
      <c r="C8" t="s">
        <v>71</v>
      </c>
    </row>
    <row r="9">
      <c r="A9" t="s">
        <v>75</v>
      </c>
      <c r="B9" t="s">
        <v>76</v>
      </c>
      <c r="C9" t="s">
        <v>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