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rwv_arr_multiple">Model!$B$18</definedName>
    <definedName name="brun_eoy_2026_arr_m">Model!$B$6</definedName>
    <definedName name="upside">Model!$B$26</definedName>
    <definedName name="crwv_market_cap_m">Model!$B$12</definedName>
    <definedName name="iren_eoy_2026_arr_m">Model!$B$14</definedName>
    <definedName name="current_market_cap_m">Model!$B$19</definedName>
    <definedName name="iren_arr_multiple">Model!$B$20</definedName>
    <definedName name="operating_equity_value_m">Model!$B$21</definedName>
    <definedName name="current_market_cap_to_arr">Model!$B$22</definedName>
    <definedName name="peer_avg_arr_multiple">Model!$B$23</definedName>
    <definedName name="fair_value">Model!$B$25</definedName>
    <definedName name="implied_equity_value_m">Model!$B$24</definedName>
    <definedName name="current_price">Model!$B$7</definedName>
    <definedName name="fully_diluted_shares_m">Model!$B$8</definedName>
    <definedName name="target_arr_multiple">Model!$B$9</definedName>
    <definedName name="crwv_eoy_2026_arr_m">Model!$B$11</definedName>
    <definedName name="current_issued_shares_estimate_m">Model!$B$13</definedName>
    <definedName name="iren_market_cap_m">Model!$B$15</definedName>
    <definedName name="total_warrant_cash_proceeds_m">Model!$B$16</definedName>
  </definedNames>
  <calcPr calcId="122211" fullCalcOnLoad="true"/>
</workbook>
</file>

<file path=xl/sharedStrings.xml><?xml version="1.0" encoding="utf-8"?>
<sst xmlns="http://schemas.openxmlformats.org/spreadsheetml/2006/main" count="128" uniqueCount="128">
  <si>
    <t>Boost Run IREN-CoreWeave ARR valuation</t>
  </si>
  <si>
    <t>Boost Run is valued between IREN and CoreWeave on market capitalization to year-end 2026 ARR using the existing equal-weight two-peer method. Per-share value uses 83.845141M reported Class A+B shares plus 4.590M service-contingent executive RSUs assuming full vesting, and retains historical cash warrant proceeds. Peer equity values use October 9 provider quotes and lagged reported economic share counts; subsequent capital reconciliation remains open.</t>
  </si>
  <si>
    <t>As of 2026-10-09  ·  Currency: USD  ·  https://modeledge.ai/model/fm_b60dca20f56d4a567834109dcfe00ac0</t>
  </si>
  <si>
    <t>Inputs</t>
  </si>
  <si>
    <t>Boost Run EOY 2026 ARR</t>
  </si>
  <si>
    <t>Boost Run current share price</t>
  </si>
  <si>
    <t>Estimated diluted shares including new executive RSUs</t>
  </si>
  <si>
    <t>Target market-cap / ARR multiple</t>
  </si>
  <si>
    <t>Constants</t>
  </si>
  <si>
    <t>crwv_eoy_2026_arr_m</t>
  </si>
  <si>
    <t>crwv_market_cap_m</t>
  </si>
  <si>
    <t>current_issued_shares_estimate_m</t>
  </si>
  <si>
    <t>iren_eoy_2026_arr_m</t>
  </si>
  <si>
    <t>iren_market_cap_m</t>
  </si>
  <si>
    <t>total_warrant_cash_proceeds_m</t>
  </si>
  <si>
    <t>Calculations</t>
  </si>
  <si>
    <t>crwv_arr_multiple</t>
  </si>
  <si>
    <t>current_market_cap_m</t>
  </si>
  <si>
    <t>iren_arr_multiple</t>
  </si>
  <si>
    <t>operating_equity_value_m</t>
  </si>
  <si>
    <t>current_market_cap_to_arr</t>
  </si>
  <si>
    <t>peer_avg_arr_multiple</t>
  </si>
  <si>
    <t>implied_equity_value_m</t>
  </si>
  <si>
    <t>fair_value</t>
  </si>
  <si>
    <t>upside</t>
  </si>
  <si>
    <t>Outputs</t>
  </si>
  <si>
    <t>Fair value</t>
  </si>
  <si>
    <t>Upside or downside</t>
  </si>
  <si>
    <t>Implied equity value</t>
  </si>
  <si>
    <t>ARR-derived equity value before warrant cash</t>
  </si>
  <si>
    <t>IREN-CoreWeave average market-cap / ARR</t>
  </si>
  <si>
    <t>IREN market-cap / ARR</t>
  </si>
  <si>
    <t>CoreWeave market-cap / ARR</t>
  </si>
  <si>
    <t>Estimated market capitalization using August 25 shares</t>
  </si>
  <si>
    <t>Current market-cap / ARR</t>
  </si>
  <si>
    <t>Scenarios (reference)</t>
  </si>
  <si>
    <t>base</t>
  </si>
  <si>
    <t/>
  </si>
  <si>
    <t>bear</t>
  </si>
  <si>
    <t>brun_eoy_2026_arr_m = 375, target_arr_multiple = 2.382638</t>
  </si>
  <si>
    <t>bull</t>
  </si>
  <si>
    <t>brun_eoy_2026_arr_m = 400, target_arr_multiple = 3.466731</t>
  </si>
  <si>
    <t>Claim</t>
  </si>
  <si>
    <t>URL</t>
  </si>
  <si>
    <t>Accessed</t>
  </si>
  <si>
    <t>October 9 Model Edge reference BRUN price $13.18, refreshed 2026-10-09T15:02:42.553867-06:00. Market-relative outputs use this quote; operating-assumption decisions are separately explained.</t>
  </si>
  <si>
    <t>2026-10-09</t>
  </si>
  <si>
    <t>October 9: mechanically refresh the existing equal-weight IREN/CoreWeave market-cap-to-exit-2026 ARR method using synchronized 20:00:01Z prices $35.19/$82.08 and unchanged lagged economic shares 394.058648M/551.536602M. Preserve $4B/$19B peer ARR, BRUN $400M base ARR, 88.435141M prospective diluted shares and $131.6487455M historical gross warrant cash. This reprices the relative method; no operating upgrade follows from BRUN's 8.93% rise. October 8 CRWV Forms 4 report three CFO shares sold and 1,460 previously granted Boone RSUs settled; neither supplies a complete current share bridge. No fresh BRUN-specific catalyst verified.</t>
  </si>
  <si>
    <t>https://www.sec.gov/Archives/edgar/data/1878848/000187884826000052/iren-20260630.htm</t>
  </si>
  <si>
    <t>Additional supporting source for the October 9 scoped review; see dated evidence note.</t>
  </si>
  <si>
    <t>https://www.sec.gov/Archives/edgar/data/1769628/000176962826000366/crwv-20260630.htm</t>
  </si>
  <si>
    <t>https://modeledge.ai/company/CRWV/filing/4/0001769628-26-000447</t>
  </si>
  <si>
    <t>October 8 Model Edge reference BRUN price $12.1, refreshed 2026-10-08T15:00:50.438586-06:00. Market-relative outputs use this quote; intrinsic assumptions only change on evidence.</t>
  </si>
  <si>
    <t>2026-10-08</t>
  </si>
  <si>
    <t>October 8 POS AM updates selling holders without registering additional securities; resale proceeds go to sellers and historical warrants no longer remain outstanding.</t>
  </si>
  <si>
    <t>https://www.sec.gov/Archives/edgar/data/2090646/000149315226046345/formposam.htm</t>
  </si>
  <si>
    <t>October 7 Model Edge reference BRUN quote $13.75, refreshed 2026-10-07T15:03:03.606405-06:00. Market-relative outputs use this price; valuation changes are separately explained.</t>
  </si>
  <si>
    <t>2026-10-07</t>
  </si>
  <si>
    <t>October 7: refresh the established equal-weight IREN/CoreWeave market-cap-to-exit-ARR method with synchronized 20:00:01Z quotes IREN $38.69 and CRWV $88.45, multiplied by unchanged reported economic shares 394.058648M and 551.536602M. Keep $4B/$19B peer ARR denominators, $400M base BRUN ARR, 88.435141M prospective diluted shares and $131.6487455M historical warrant proceeds. This is a market-relative recalculation, not an operating downgrade from BRUN's 9.36% share-price decline. New Form 3 confirms CTO 1.4M Sept29 RSUs already included October6; do not add them twice. Cohere $525.6M is aggregate contract value, with five years per accepted rack and first acceptance expected Q2 2027; no exit-2026 ARR uplift. No fresh company-specific cause of today's decline verified; sector weakness is context only.</t>
  </si>
  <si>
    <t>https://modeledge.ai/company/BRUN/filing/3/0001493152-26-046019</t>
  </si>
  <si>
    <t>Additional supporting source for October 7 review; see the dated evidence note.</t>
  </si>
  <si>
    <t>October 6 Model Edge reference BRUN quote $15.17, refreshed 2026-10-06T15:02:52.489072-06:00. Price changes refresh market-relative outputs; evidence-supported valuation changes are separately described.</t>
  </si>
  <si>
    <t>2026-10-06</t>
  </si>
  <si>
    <t>October 6: the October 5 8-K discloses an additional 1.400M CTO RSUs beyond the already modeled 2.890M CFO and 0.300M COO awards. Increase prospective diluted shares 87.035141M to 88.435141M at full vesting; keep 83.845141M issued-share diagnostic, no RSU proceeds, and do not add the 9.214301M plan reserve as issued shares. Refresh the existing equal-weight peer method using synchronized October 6 20:00:01Z prices IREN $41.28 and CRWV $91.72 times unchanged lagged economic shares 394.058648M and 551.536602M. Keep $4B/$19B peer exit ARR and $131.6487455M historical warrant cash. New Cohere agreement has approximately $525.6M aggregate contract value and a five-year service term for each accepted rack, with initial acceptance expected Q2 2027; it does not increase exit-2026 ARR. Minimum-acceptance deadline July 15, 2027, refund and parent prepayment-guarantee risks remain; no unverified prepayment cash is booked.</t>
  </si>
  <si>
    <t>https://modeledge.ai/company/BRUN/filing/8-K/0001493152-26-045765</t>
  </si>
  <si>
    <t>Additional supporting source for the October 6 review; see the dated evidence note.</t>
  </si>
  <si>
    <t>https://modeledge.ai/company/BRUN/filing/8-K/0001493152-26-045861</t>
  </si>
  <si>
    <t>https://www.sec.gov/Archives/edgar/data/2090646/000149315226045861/ex10-1.htm</t>
  </si>
  <si>
    <t>October 5 Model Edge reference BRUN price $14.33, refreshed 2026-10-05T15:03:37.158629-06:00. Price-only inputs refresh market-relative outputs; BRUN also refreshes its established peer-relative multiple.</t>
  </si>
  <si>
    <t>2026-10-05</t>
  </si>
  <si>
    <t>October 5: reference price fell 13.20% to $14.33. No new issuer-specific cause was verified. Refresh the existing equal-weight IREN/CoreWeave market-cap-to-exit-ARR method using IREN $40.48 at 20:00:02Z and CRWV $87.39 at 20:00:01Z, with the same lagged full economic shares 394.058648M and 551.536602M. Peer multiple falls from 3.357741676 to 3.262325802; base value $16.944253 to $16.505736. This is a relative-market recalculation, not an operating downgrade caused by BRUN price. Keep $400M ARR, 87.035141M prospective diluted shares including 3.19M new executive RSUs, and $131.6487455M historical warrant proceeds. Eight new CRWV ownership filings report settlement of existing RSUs and tax sales, not new grants; they do not provide a complete current share bridge.</t>
  </si>
  <si>
    <t>https://investors.boostrun.com/</t>
  </si>
  <si>
    <t>Additional source for the October 5 review; see dated evidence note.</t>
  </si>
  <si>
    <t>https://modeledge.ai/company/CRWV/filing/4/0001769628-26-000441</t>
  </si>
  <si>
    <t>October 2 Model Edge reference BRUN quote $16.51, refreshed 2026-10-02T17:10:06.573182-06:00. Price alone is not evidence to change operating forecasts; BRUN separately refreshes the existing peer-relative valuation.</t>
  </si>
  <si>
    <t>2026-10-02</t>
  </si>
  <si>
    <t>October 2 incremental revision: September 29 grants add 2.890M CFO and 0.300M COO service-contingent RSUs. Use an estimated diluted denominator of 87.035141M = 83.845141M reported issued shares plus 3.190M new awards at full vesting; keep reported-issued diagnostic unchanged and assume no cash proceeds. Awards are not issued common today; forfeitures/withholding remain uncertain. Refresh the existing peer-relative method with synchronized October 2 20:00:01Z quotes: IREN $41.76 x 394.058648M reported shares and CRWV $89.62 x 551.536602M Class A+B shares, giving $16,455.88914048M/$49,428.71027124M equity values. Keep $4B/$19B peer exit ARR, equal weighting, $400M BRUN base ARR and the user's $131.6487455M historical warrant-cash convention. Peer share-reporting lags persist. Base value falls $18.643687 to $16.944253; this combines mechanical relative-price changes and prospective RSU dilution, not an operating forecast cut.</t>
  </si>
  <si>
    <t>https://modeledge.ai/company/BRUN/filing/4/0001493152-26-045357</t>
  </si>
  <si>
    <t>Additional supporting source for the October 2 BRUN review; see the first dated evidence note.</t>
  </si>
  <si>
    <t>https://modeledge.ai/company/BRUN/filing/4/0001493152-26-045359</t>
  </si>
  <si>
    <t>September 23 mechanical relative-valuation refresh: synchronized 2026-09-23T20:00:01Z prices IREN $47.05 and CRWV $86.9, multiplied by latest verified 394.058648M and 551.536602M reported economic-share snapshots, give peer equity values $18540.4593884M/$47928.530713800006M and ARR multiples 4.6351148471/2.522554248094737; equal mean 3.5788345475973684. Keep $4B/$19B peer exit ARR, BRUN $400M base ARR, 83.845141M reported shares and $131.6487455M historical gross warrant cash. This is the existing market-relative method, not a change to operating forecasts. Peer share counts remain lagged and post-report ATM/SBC reconciliation and full historical review remain open.</t>
  </si>
  <si>
    <t>2026-09-23</t>
  </si>
  <si>
    <t>September 23 reference BRUN price $16.51; quote timestamp 2026-09-23T20:00:01Z. Market price alone does not change operating value.</t>
  </si>
  <si>
    <t>September 16 reference BRUN price $15.16; quote update 2026-09-16T15:00:38.640271-06:00. Current price updates market-relative outputs; operating assumption changes are separately sourced.</t>
  </si>
  <si>
    <t>2026-09-16</t>
  </si>
  <si>
    <t>CRWV September 15 Form 4 reports 122,340 RSUs settled September 11 and tax-cover sales. Peer shares remain the July 31 reported snapshot pending a complete subsequent-issuance reconciliation.</t>
  </si>
  <si>
    <t>https://www.sec.gov/Archives/edgar/data/1769628/000176962826000426/</t>
  </si>
  <si>
    <t>September 16 peer-relative refresh: synchronized 20:00:01Z quotes IREN $42.62 and CRWV $83.35 times reported 394.058648M and 551.536602M economic shares. Equity values 16794.77957776M/45970.575776699996M, ARR multiples 4.19869489444/2.419503988247368, equal mean 3.309099441343684. BRUN $400M base ARR, 83.845141M shares and $131.6487455M historical gross warrant cash unchanged. Today's 13D/A and Form 4 report Goodrich sale of 500,000 existing shares September 14, not issuance; August 17 denominator predates August 25 post-redemption total. No verified specific cause of today's 11.72% rally. CRWV CFO's September 11 RSU settlement reinforces the limitation of the lagged July 31 share snapshot; do not selectively add one award without a complete share bridge.</t>
  </si>
  <si>
    <t>https://modeledge.ai/company/BRUN/filing/SC%2013DA/0001493152-26-042923</t>
  </si>
  <si>
    <t>September 15 mechanical peer-relative refresh: synchronized 20:00:01Z quotes IREN $41.58 and CRWV $80.92 times latest reported 394.058648M and 551.536602M economic shares give $16384.958584M/$44630.341834M equity values. Preserve $4B/$19B exit-2026 ARR, equal weighting, BRUN $400M base ARR, 83.845141M shares and $131.6487455M historical warrant proceeds. New CoreWeave Forms 144 concern previously held founder/conversion shares and do not establish new aggregate issuance. No new BRUN catalyst verified for its 6.86% fall; operating forecasts unchanged. Reporting-lag and full peer/deployment monitoring limitations remain.</t>
  </si>
  <si>
    <t>2026-09-15</t>
  </si>
  <si>
    <t>September 15 reference BRUN share price $13.57; provider quote update 2026-09-15T15:01:40.327086-06:00. Stock-price movement alone does not change the operating forecast.</t>
  </si>
  <si>
    <t>IREN latest annual filing confirms 394,058,648 ordinary economic shares at August 14; B Class voting shares are not counted as additional ordinary economic equity. This is a reported snapshot, not a live share register.</t>
  </si>
  <si>
    <t>Mechanical September 14 relative valuation: IREN $43.17 at 20:00:00Z times 394.058648M reported shares; CRWV $82.98 at 20:00:01Z times 551.536602M Class A+B shares. One-second quote difference and August 14/July 31 share-reporting lags are disclosed. Preserve $4B/$19B exit ARR anchors, equal peer weighting, BRUN $400M base ARR, 83.845141M shares and $131.6487455M historical warrant cash. No operating forecast change.</t>
  </si>
  <si>
    <t>2026-09-14</t>
  </si>
  <si>
    <t>September 14 Modeledge reference BRUN share price $14.57 retrieved after the regular U.S. close. Quote updates affect market-relative outputs; forecast changes, if any, are separately identified.</t>
  </si>
  <si>
    <t>September 11 Modeledge reference share price $16.63. Relative valuation uses the separate synchronized peer quotes stated below.</t>
  </si>
  <si>
    <t>2026-09-11</t>
  </si>
  <si>
    <t>Mechanical September 11 peer-relative refresh: synchronized 20:00:01Z prices IREN $43.83 and CRWV $88.99 times unchanged reported 394.058648M and 551.536602M economic shares. Preserve $4B/$19B exit-2026 ARR denominators, equal peer weighting, BRUN $400M ARR, 83.845141M shares and $131.6487455M aggregate historical warrant cash. This reprices the existing relative method without changing operating forecasts.</t>
  </si>
  <si>
    <t>September 10 Modeledge reference share price $16.46; market price alone is not used to revise operating forecasts.</t>
  </si>
  <si>
    <t>2026-09-10</t>
  </si>
  <si>
    <t>Mechanical refresh of the existing peer-relative method using synchronized September 10 20:00:01Z prices: IREN $43.64 times 394.058648M reported economic shares; CRWV $89.12 times 551.536602M reported Class A+B shares. Keep $4B/$19B exit ARR anchors, equal base weighting, $400M BRUN ARR and 83.845141M BRUN shares. This changes relative market valuation, not operating forecasts or an intrinsic-value judgment.</t>
  </si>
  <si>
    <t>Boost Run's June 2026 investor update headlines FY2026E ARR of $400M+ and shows a detailed December 2026 ARR bridge of $375M+.</t>
  </si>
  <si>
    <t>https://boostrun.com/assets/investor-materials/BoostRun_Investor_Update_060226.pdf</t>
  </si>
  <si>
    <t>2026-07-30</t>
  </si>
  <si>
    <t>Boost Run reported 76.410M shares issued and outstanding as of July 2, 2026, including Class A and Class B shares.</t>
  </si>
  <si>
    <t>https://www.sec.gov/Archives/edgar/data/2090646/000149315226032874/form424b3.htm</t>
  </si>
  <si>
    <t>Boost Run had received $58.8M from warrant exercises by July 24 and could receive $131.9M in total if all remaining warrants are exercised before redemption.</t>
  </si>
  <si>
    <t>https://investors.boostrun.com/news-releases/news-release-details/boost-run-announces-warrant-redemption</t>
  </si>
  <si>
    <t>IREN targets more than $4B of year-end 2026 AI Cloud ARR; synchronized August 26 market capitalization was $14.124B.</t>
  </si>
  <si>
    <t>https://iren.gcs-web.com/news-releases/news-release-details/iren-signs-28bn-new-customer-contracts-leading-ai-developers</t>
  </si>
  <si>
    <t>CoreWeave guided to $18B-$19B ARR exiting 2026; synchronized August 26 market capitalization was $48.016B.</t>
  </si>
  <si>
    <t>https://investors.coreweave.com/news/news-details/2026/CoreWeave-Reports-Strong-First-Quarter-2026-Results/</t>
  </si>
  <si>
    <t>Boost Run contracted with Thinking Machines Lab for 5,000 NVIDIA B300 GPUs over 36 months for approximately $471.7M.</t>
  </si>
  <si>
    <t>https://www.sec.gov/Archives/edgar/data/2090646/000149315226025672/form8-k.htm</t>
  </si>
  <si>
    <t>Boost Run listed six online sites, two Q3 2026 sites, 33MW locked capacity, and 125MW under LOI in its June investor update.</t>
  </si>
  <si>
    <t>August 26 completed redemption: 11,447,717 warrants exercised at $11.50 implies $131.6487455M aggregate gross proceeds; 22,994 expired warrants were redeemed for $229.94. August 25 Class A plus Class B issued shares total 83.845141M. These figures supersede the fully-exercised forecast.</t>
  </si>
  <si>
    <t>https://boostrun.gcs-web.com/news-releases/news-release-details/boost-run-announces-completion-warrant-redemption</t>
  </si>
  <si>
    <t>2026-09-09</t>
  </si>
  <si>
    <t>Q2 2026 reported revenue $31.1M, $1.9B total contract value and maintained $400M year-end ARR. Q2 notes show earnouts and the 336,000 consultant shares were already issued/vested; do not add them again. Financing and commissioning remain execution risks.</t>
  </si>
  <si>
    <t>https://www.sec.gov/Archives/edgar/data/2090646/000149315226039031/form10-q.htm</t>
  </si>
  <si>
    <t>IREN's August 27 release targets $4B operational ARR by December 31 with $1B already operating. Retain $4B peer denominator; contracts still require commissioning, testing and customer acceptance.</t>
  </si>
  <si>
    <t>https://www.sec.gov/Archives/edgar/data/1878848/000187884826000051/irenreportsfy26results.htm</t>
  </si>
  <si>
    <t>CoreWeave August 11 updated exit-2026 ARR guidance to $18.5B-$19.5B; use the $19B midpoint.</t>
  </si>
  <si>
    <t>https://s205.q4cdn.com/133937190/files/doc_financials/2026/q2/CoreWeave-Q2-26-Earnings-Outlook-Presentation.pdf</t>
  </si>
  <si>
    <t>Peer equity estimates use September 9 20:00:01 UTC quotes: IREN $45.3561 times 394.058648M August 14 issued ordinary shares = $17,872.9634446M; the two non-economic B Class voting shares are excluded. Ongoing ATM issuance after the reporting date is unknown.</t>
  </si>
  <si>
    <t>CoreWeave $94.94 September 9 20:00:01 UTC quote times July 31 Class A 458.871690M plus Class B 92.664912M shares gives the peer equity estimate. Both share classes have equivalent per-share economic participation; later unreported issuance is unknown.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</si>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</sst>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
    <numFmt numFmtId="165" formatCode="&quot;$&quot;0.00"/>
    <numFmt numFmtId="166" formatCode="#,##0.0"/>
    <numFmt numFmtId="167" formatCode="0.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3"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400</v>
      </c>
    </row>
    <row r="7">
      <c r="A7" s="4" t="s">
        <v>5</v>
      </c>
      <c r="B7" s="6">
        <v>13.18</v>
      </c>
    </row>
    <row r="8">
      <c r="A8" s="4" t="s">
        <v>6</v>
      </c>
      <c r="B8" s="7">
        <v>88.435141</v>
      </c>
    </row>
    <row r="9">
      <c r="A9" s="4" t="s">
        <v>7</v>
      </c>
      <c r="B9" s="8">
        <v>2.92468453821</v>
      </c>
    </row>
    <row r="10">
      <c r="A10" s="3" t="s">
        <v>8</v>
      </c>
    </row>
    <row r="11">
      <c r="A11" s="4" t="s">
        <v>9</v>
      </c>
      <c r="B11">
        <v>19000</v>
      </c>
    </row>
    <row r="12">
      <c r="A12" s="4" t="s">
        <v>10</v>
      </c>
      <c r="B12">
        <v>45270.12429216</v>
      </c>
    </row>
    <row r="13">
      <c r="A13" s="4" t="s">
        <v>11</v>
      </c>
      <c r="B13">
        <v>83.845141</v>
      </c>
    </row>
    <row r="14">
      <c r="A14" s="4" t="s">
        <v>12</v>
      </c>
      <c r="B14">
        <v>4000</v>
      </c>
    </row>
    <row r="15">
      <c r="A15" s="4" t="s">
        <v>13</v>
      </c>
      <c r="B15">
        <v>13866.92382312</v>
      </c>
    </row>
    <row r="16">
      <c r="A16" s="4" t="s">
        <v>14</v>
      </c>
      <c r="B16">
        <v>131.6487455</v>
      </c>
    </row>
    <row r="17">
      <c r="A17" s="3" t="s">
        <v>15</v>
      </c>
    </row>
    <row r="18">
      <c r="A18" s="4" t="s">
        <v>16</v>
      </c>
      <c r="B18" t="str">
        <f>(Model!$B$12/Model!$B$11)</f>
      </c>
    </row>
    <row r="19">
      <c r="A19" s="4" t="s">
        <v>17</v>
      </c>
      <c r="B19" t="str">
        <f>(Model!$B$13*Model!$B$7)</f>
      </c>
    </row>
    <row r="20">
      <c r="A20" s="4" t="s">
        <v>18</v>
      </c>
      <c r="B20" t="str">
        <f>(Model!$B$15/Model!$B$14)</f>
      </c>
    </row>
    <row r="21">
      <c r="A21" s="4" t="s">
        <v>19</v>
      </c>
      <c r="B21" t="str">
        <f>(Model!$B$6*Model!$B$9)</f>
      </c>
    </row>
    <row r="22">
      <c r="A22" s="4" t="s">
        <v>20</v>
      </c>
      <c r="B22" t="str">
        <f>(Model!$B$19/Model!$B$6)</f>
      </c>
    </row>
    <row r="23">
      <c r="A23" s="4" t="s">
        <v>21</v>
      </c>
      <c r="B23" t="str">
        <f>((Model!$B$20+Model!$B$18)/2)</f>
      </c>
    </row>
    <row r="24">
      <c r="A24" s="4" t="s">
        <v>22</v>
      </c>
      <c r="B24" t="str">
        <f>(Model!$B$21+Model!$B$16)</f>
      </c>
    </row>
    <row r="25">
      <c r="A25" s="4" t="s">
        <v>23</v>
      </c>
      <c r="B25" t="str">
        <f>(Model!$B$24/Model!$B$8)</f>
      </c>
    </row>
    <row r="26">
      <c r="A26" s="4" t="s">
        <v>24</v>
      </c>
      <c r="B26" t="str">
        <f>((Model!$B$25/Model!$B$7)-1)</f>
      </c>
    </row>
    <row r="27">
      <c r="A27" s="3" t="s">
        <v>25</v>
      </c>
    </row>
    <row r="28">
      <c r="A28" s="9" t="s">
        <v>26</v>
      </c>
      <c r="B28" s="6" t="str">
        <f>Model!$B$25</f>
      </c>
    </row>
    <row r="29">
      <c r="A29" s="4" t="s">
        <v>27</v>
      </c>
      <c r="B29" s="10" t="str">
        <f>Model!$B$26</f>
      </c>
    </row>
    <row r="30">
      <c r="A30" s="4" t="s">
        <v>28</v>
      </c>
      <c r="B30" s="5" t="str">
        <f>Model!$B$24</f>
      </c>
    </row>
    <row r="31">
      <c r="A31" s="4" t="s">
        <v>29</v>
      </c>
      <c r="B31" s="5" t="str">
        <f>Model!$B$21</f>
      </c>
    </row>
    <row r="32">
      <c r="A32" s="4" t="s">
        <v>30</v>
      </c>
      <c r="B32" s="8" t="str">
        <f>Model!$B$23</f>
      </c>
    </row>
    <row r="33">
      <c r="A33" s="4" t="s">
        <v>31</v>
      </c>
      <c r="B33" s="8" t="str">
        <f>Model!$B$20</f>
      </c>
    </row>
    <row r="34">
      <c r="A34" s="4" t="s">
        <v>32</v>
      </c>
      <c r="B34" s="8" t="str">
        <f>Model!$B$18</f>
      </c>
    </row>
    <row r="35">
      <c r="A35" s="4" t="s">
        <v>6</v>
      </c>
      <c r="B35" s="7" t="str">
        <f>Model!$B$8</f>
      </c>
    </row>
    <row r="36">
      <c r="A36" s="4" t="s">
        <v>33</v>
      </c>
      <c r="B36" s="5" t="str">
        <f>Model!$B$19</f>
      </c>
    </row>
    <row r="37">
      <c r="A37" s="4" t="s">
        <v>34</v>
      </c>
      <c r="B37" s="8" t="str">
        <f>Model!$B$22</f>
      </c>
    </row>
    <row r="39">
      <c r="A39" s="3" t="s">
        <v>35</v>
      </c>
    </row>
    <row r="40">
      <c r="A40" s="4" t="s">
        <v>36</v>
      </c>
      <c r="B40" t="s">
        <v>37</v>
      </c>
    </row>
    <row r="41">
      <c r="A41" s="4" t="s">
        <v>38</v>
      </c>
      <c r="B41" t="s">
        <v>39</v>
      </c>
    </row>
    <row r="42">
      <c r="A42" s="4" t="s">
        <v>40</v>
      </c>
      <c r="B42" t="s">
        <v>41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127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42</v>
      </c>
      <c r="B1" s="3" t="s">
        <v>43</v>
      </c>
      <c r="C1" s="3" t="s">
        <v>44</v>
      </c>
    </row>
    <row r="2">
      <c r="A2" t="s">
        <v>45</v>
      </c>
      <c r="B2" t="s">
        <v>37</v>
      </c>
      <c r="C2" t="s">
        <v>46</v>
      </c>
    </row>
    <row r="3">
      <c r="A3" t="s">
        <v>47</v>
      </c>
      <c r="B3" t="s">
        <v>48</v>
      </c>
      <c r="C3" t="s">
        <v>46</v>
      </c>
    </row>
    <row r="4">
      <c r="A4" t="s">
        <v>49</v>
      </c>
      <c r="B4" t="s">
        <v>50</v>
      </c>
      <c r="C4" t="s">
        <v>46</v>
      </c>
    </row>
    <row r="5">
      <c r="A5" t="s">
        <v>49</v>
      </c>
      <c r="B5" t="s">
        <v>51</v>
      </c>
      <c r="C5" t="s">
        <v>46</v>
      </c>
    </row>
    <row r="6">
      <c r="A6" t="s">
        <v>52</v>
      </c>
      <c r="B6" t="s">
        <v>37</v>
      </c>
      <c r="C6" t="s">
        <v>53</v>
      </c>
    </row>
    <row r="7">
      <c r="A7" t="s">
        <v>54</v>
      </c>
      <c r="B7" t="s">
        <v>55</v>
      </c>
      <c r="C7" t="s">
        <v>53</v>
      </c>
    </row>
    <row r="8">
      <c r="A8" t="s">
        <v>56</v>
      </c>
      <c r="B8" t="s">
        <v>37</v>
      </c>
      <c r="C8" t="s">
        <v>57</v>
      </c>
    </row>
    <row r="9">
      <c r="A9" t="s">
        <v>58</v>
      </c>
      <c r="B9" t="s">
        <v>59</v>
      </c>
      <c r="C9" t="s">
        <v>57</v>
      </c>
    </row>
    <row r="10">
      <c r="A10" t="s">
        <v>60</v>
      </c>
      <c r="B10" t="s">
        <v>48</v>
      </c>
      <c r="C10" t="s">
        <v>57</v>
      </c>
    </row>
    <row r="11">
      <c r="A11" t="s">
        <v>60</v>
      </c>
      <c r="B11" t="s">
        <v>50</v>
      </c>
      <c r="C11" t="s">
        <v>57</v>
      </c>
    </row>
    <row r="12">
      <c r="A12" t="s">
        <v>61</v>
      </c>
      <c r="B12" t="s">
        <v>37</v>
      </c>
      <c r="C12" t="s">
        <v>62</v>
      </c>
    </row>
    <row r="13">
      <c r="A13" t="s">
        <v>63</v>
      </c>
      <c r="B13" t="s">
        <v>64</v>
      </c>
      <c r="C13" t="s">
        <v>62</v>
      </c>
    </row>
    <row r="14">
      <c r="A14" t="s">
        <v>65</v>
      </c>
      <c r="B14" t="s">
        <v>66</v>
      </c>
      <c r="C14" t="s">
        <v>62</v>
      </c>
    </row>
    <row r="15">
      <c r="A15" t="s">
        <v>65</v>
      </c>
      <c r="B15" t="s">
        <v>67</v>
      </c>
      <c r="C15" t="s">
        <v>62</v>
      </c>
    </row>
    <row r="16">
      <c r="A16" t="s">
        <v>68</v>
      </c>
      <c r="B16" t="s">
        <v>37</v>
      </c>
      <c r="C16" t="s">
        <v>69</v>
      </c>
    </row>
    <row r="17">
      <c r="A17" t="s">
        <v>70</v>
      </c>
      <c r="B17" t="s">
        <v>71</v>
      </c>
      <c r="C17" t="s">
        <v>69</v>
      </c>
    </row>
    <row r="18">
      <c r="A18" t="s">
        <v>72</v>
      </c>
      <c r="B18" t="s">
        <v>73</v>
      </c>
      <c r="C18" t="s">
        <v>69</v>
      </c>
    </row>
    <row r="19">
      <c r="A19" t="s">
        <v>74</v>
      </c>
      <c r="B19" t="s">
        <v>37</v>
      </c>
      <c r="C19" t="s">
        <v>75</v>
      </c>
    </row>
    <row r="20">
      <c r="A20" t="s">
        <v>76</v>
      </c>
      <c r="B20" t="s">
        <v>77</v>
      </c>
      <c r="C20" t="s">
        <v>75</v>
      </c>
    </row>
    <row r="21">
      <c r="A21" t="s">
        <v>78</v>
      </c>
      <c r="B21" t="s">
        <v>79</v>
      </c>
      <c r="C21" t="s">
        <v>75</v>
      </c>
    </row>
    <row r="22">
      <c r="A22" t="s">
        <v>78</v>
      </c>
      <c r="B22" t="s">
        <v>48</v>
      </c>
      <c r="C22" t="s">
        <v>75</v>
      </c>
    </row>
    <row r="23">
      <c r="A23" t="s">
        <v>78</v>
      </c>
      <c r="B23" t="s">
        <v>50</v>
      </c>
      <c r="C23" t="s">
        <v>75</v>
      </c>
    </row>
    <row r="24">
      <c r="A24" t="s">
        <v>80</v>
      </c>
      <c r="B24" t="s">
        <v>50</v>
      </c>
      <c r="C24" t="s">
        <v>81</v>
      </c>
    </row>
    <row r="25">
      <c r="A25" t="s">
        <v>82</v>
      </c>
      <c r="B25" t="s">
        <v>37</v>
      </c>
      <c r="C25" t="s">
        <v>81</v>
      </c>
    </row>
    <row r="26">
      <c r="A26" t="s">
        <v>83</v>
      </c>
      <c r="B26" t="s">
        <v>37</v>
      </c>
      <c r="C26" t="s">
        <v>84</v>
      </c>
    </row>
    <row r="27">
      <c r="A27" t="s">
        <v>85</v>
      </c>
      <c r="B27" t="s">
        <v>86</v>
      </c>
      <c r="C27" t="s">
        <v>84</v>
      </c>
    </row>
    <row r="28">
      <c r="A28" t="s">
        <v>87</v>
      </c>
      <c r="B28" t="s">
        <v>88</v>
      </c>
      <c r="C28" t="s">
        <v>84</v>
      </c>
    </row>
    <row r="29">
      <c r="A29" t="s">
        <v>89</v>
      </c>
      <c r="B29" t="s">
        <v>50</v>
      </c>
      <c r="C29" t="s">
        <v>90</v>
      </c>
    </row>
    <row r="30">
      <c r="A30" t="s">
        <v>91</v>
      </c>
      <c r="B30" t="s">
        <v>37</v>
      </c>
      <c r="C30" t="s">
        <v>90</v>
      </c>
    </row>
    <row r="31">
      <c r="A31" t="s">
        <v>92</v>
      </c>
      <c r="B31" t="s">
        <v>48</v>
      </c>
      <c r="C31" t="s">
        <v>90</v>
      </c>
    </row>
    <row r="32">
      <c r="A32" t="s">
        <v>93</v>
      </c>
      <c r="B32" t="s">
        <v>50</v>
      </c>
      <c r="C32" t="s">
        <v>94</v>
      </c>
    </row>
    <row r="33">
      <c r="A33" t="s">
        <v>95</v>
      </c>
      <c r="B33" t="s">
        <v>37</v>
      </c>
      <c r="C33" t="s">
        <v>94</v>
      </c>
    </row>
    <row r="34">
      <c r="A34" t="s">
        <v>96</v>
      </c>
      <c r="B34" t="s">
        <v>37</v>
      </c>
      <c r="C34" t="s">
        <v>97</v>
      </c>
    </row>
    <row r="35">
      <c r="A35" t="s">
        <v>98</v>
      </c>
      <c r="B35" t="s">
        <v>50</v>
      </c>
      <c r="C35" t="s">
        <v>97</v>
      </c>
    </row>
    <row r="36">
      <c r="A36" t="s">
        <v>99</v>
      </c>
      <c r="B36" t="s">
        <v>37</v>
      </c>
      <c r="C36" t="s">
        <v>100</v>
      </c>
    </row>
    <row r="37">
      <c r="A37" t="s">
        <v>101</v>
      </c>
      <c r="B37" t="s">
        <v>50</v>
      </c>
      <c r="C37" t="s">
        <v>100</v>
      </c>
    </row>
    <row r="38">
      <c r="A38" t="s">
        <v>102</v>
      </c>
      <c r="B38" t="s">
        <v>103</v>
      </c>
      <c r="C38" t="s">
        <v>104</v>
      </c>
    </row>
    <row r="39">
      <c r="A39" t="s">
        <v>105</v>
      </c>
      <c r="B39" t="s">
        <v>106</v>
      </c>
      <c r="C39" t="s">
        <v>104</v>
      </c>
    </row>
    <row r="40">
      <c r="A40" t="s">
        <v>107</v>
      </c>
      <c r="B40" t="s">
        <v>108</v>
      </c>
      <c r="C40" t="s">
        <v>104</v>
      </c>
    </row>
    <row r="41">
      <c r="A41" t="s">
        <v>109</v>
      </c>
      <c r="B41" t="s">
        <v>110</v>
      </c>
      <c r="C41" t="s">
        <v>104</v>
      </c>
    </row>
    <row r="42">
      <c r="A42" t="s">
        <v>111</v>
      </c>
      <c r="B42" t="s">
        <v>112</v>
      </c>
      <c r="C42" t="s">
        <v>104</v>
      </c>
    </row>
    <row r="43">
      <c r="A43" t="s">
        <v>113</v>
      </c>
      <c r="B43" t="s">
        <v>114</v>
      </c>
      <c r="C43" t="s">
        <v>104</v>
      </c>
    </row>
    <row r="44">
      <c r="A44" t="s">
        <v>115</v>
      </c>
      <c r="B44" t="s">
        <v>103</v>
      </c>
      <c r="C44" t="s">
        <v>104</v>
      </c>
    </row>
    <row r="45">
      <c r="A45" t="s">
        <v>116</v>
      </c>
      <c r="B45" t="s">
        <v>117</v>
      </c>
      <c r="C45" t="s">
        <v>118</v>
      </c>
    </row>
    <row r="46">
      <c r="A46" t="s">
        <v>119</v>
      </c>
      <c r="B46" t="s">
        <v>120</v>
      </c>
      <c r="C46" t="s">
        <v>118</v>
      </c>
    </row>
    <row r="47">
      <c r="A47" t="s">
        <v>121</v>
      </c>
      <c r="B47" t="s">
        <v>122</v>
      </c>
      <c r="C47" t="s">
        <v>118</v>
      </c>
    </row>
    <row r="48">
      <c r="A48" t="s">
        <v>123</v>
      </c>
      <c r="B48" t="s">
        <v>124</v>
      </c>
      <c r="C48" t="s">
        <v>118</v>
      </c>
    </row>
    <row r="49">
      <c r="A49" t="s">
        <v>125</v>
      </c>
      <c r="B49" t="s">
        <v>48</v>
      </c>
      <c r="C49" t="s">
        <v>118</v>
      </c>
    </row>
    <row r="50">
      <c r="A50" t="s">
        <v>126</v>
      </c>
      <c r="B50" t="s">
        <v>50</v>
      </c>
      <c r="C50" t="s">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