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et_debt">Model!$B$19</definedName>
    <definedName name="implied_fy27_ev_ebitda">Model!$B$20</definedName>
    <definedName name="upside">Model!$B$25</definedName>
    <definedName name="fy26_revenue">Model!$B$11</definedName>
    <definedName name="fy27_adj_ebitda">Model!$B$12</definedName>
    <definedName name="gross_debt">Model!$B$13</definedName>
    <definedName name="implied_ev">Model!$B$18</definedName>
    <definedName name="current_ev_sales">Model!$B$23</definedName>
    <definedName name="fair_value">Model!$B$24</definedName>
    <definedName name="current_price">Model!$B$7</definedName>
    <definedName name="diluted_shares">Model!$B$8</definedName>
    <definedName name="fy26_fcf">Model!$B$10</definedName>
    <definedName name="target_ev_sales">Model!$B$14</definedName>
    <definedName name="current_ev">Model!$B$21</definedName>
    <definedName name="implied_equity_value">Model!$B$22</definedName>
    <definedName name="unrestricted_cash">Model!$B$15</definedName>
    <definedName name="fy26_adj_ebitda">Model!$B$9</definedName>
    <definedName name="current_equity_value">Model!$B$17</definedName>
  </definedNames>
  <calcPr calcId="122211" fullCalcOnLoad="true"/>
</workbook>
</file>

<file path=xl/sharedStrings.xml><?xml version="1.0" encoding="utf-8"?>
<sst xmlns="http://schemas.openxmlformats.org/spreadsheetml/2006/main" count="60" uniqueCount="60">
  <si>
    <t>Neuronetics FY26E EV/Sales valuation</t>
  </si>
  <si>
    <t>Vertically integrated TMS device plus Greenbrook clinic valuation. Capitalize FY2026 company-guided revenue at a target EV/Sales multiple, subtract net financial debt, and divide by shares. This is not an FCF-yield model (FY26 cash from operations and investing is still guided negative $10.5-$14.5M), not a bank P/TBV, and not a current-year EV/EBITDA (Q2 adj. EBITDA just turned +$0.3M; H1 adj. EBITDA was -$6.3M). Closest listed TMS peer BrainsWay trades ~10x sales as a profitable ~75% gross-margin device company; STIM is ~65% lower-margin clinics with a going-concern revenue-covenant overhang, so the multiple should sit far below BWAY.</t>
  </si>
  <si>
    <t>As of 2026-08-26  ·  Currency: USD  ·  https://modeledge.ai/model/fm_bd9bd4951fdf1a64920144030233a5a3</t>
  </si>
  <si>
    <t>Valuation</t>
  </si>
  <si>
    <t>Inputs</t>
  </si>
  <si>
    <t>Current share price</t>
  </si>
  <si>
    <t>Shares outstanding</t>
  </si>
  <si>
    <t>FY2026E adjusted EBITDA</t>
  </si>
  <si>
    <t>FY2026E cash from operations and investing</t>
  </si>
  <si>
    <t>FY2026E revenue</t>
  </si>
  <si>
    <t>FY2027E adjusted EBITDA</t>
  </si>
  <si>
    <t>Credit-facility principal</t>
  </si>
  <si>
    <t>Target EV / FY26E sales</t>
  </si>
  <si>
    <t>Unrestricted cash</t>
  </si>
  <si>
    <t>Calculations</t>
  </si>
  <si>
    <t>current_equity_value</t>
  </si>
  <si>
    <t>implied_ev</t>
  </si>
  <si>
    <t>net_debt</t>
  </si>
  <si>
    <t>implied_fy27_ev_ebitda</t>
  </si>
  <si>
    <t>current_ev</t>
  </si>
  <si>
    <t>implied_equity_value</t>
  </si>
  <si>
    <t>current_ev_sales</t>
  </si>
  <si>
    <t>fair_value</t>
  </si>
  <si>
    <t>upside</t>
  </si>
  <si>
    <t>Outputs</t>
  </si>
  <si>
    <t>Fair value per share</t>
  </si>
  <si>
    <t>Upside vs current price</t>
  </si>
  <si>
    <t>Implied enterprise value</t>
  </si>
  <si>
    <t>Implied equity value</t>
  </si>
  <si>
    <t>FY2026E cash from ops and investing</t>
  </si>
  <si>
    <t>Current EV / FY26E sales</t>
  </si>
  <si>
    <t>Implied EV / FY27E adj. EBITDA</t>
  </si>
  <si>
    <t>Capitalization ($M)</t>
  </si>
  <si>
    <t>FY26E revenue</t>
  </si>
  <si>
    <t>Target EV/Sales</t>
  </si>
  <si>
    <t>Implied EV</t>
  </si>
  <si>
    <t>Net debt</t>
  </si>
  <si>
    <t>Implied equity</t>
  </si>
  <si>
    <t>Scenarios (reference)</t>
  </si>
  <si>
    <t>base</t>
  </si>
  <si>
    <t>diluted_shares = 76.2, fy26_adj_ebitda = -6, fy26_fcf = -12.5, fy26_revenue = 162, fy27_adj_ebitda = 8, target_ev_sales = 1.9, unrestricted_cash = 19.2</t>
  </si>
  <si>
    <t>bear</t>
  </si>
  <si>
    <t>diluted_shares = 88, fy26_adj_ebitda = -12, fy26_fcf = -15, fy26_revenue = 156, fy27_adj_ebitda = 0.5, target_ev_sales = 0.9, unrestricted_cash = 8</t>
  </si>
  <si>
    <t>bull</t>
  </si>
  <si>
    <t>diluted_shares = 76.2, fy26_adj_ebitda = 1, fy26_fcf = -10.5, fy26_revenue = 164, fy27_adj_ebitda = 18, target_ev_sales = 2.75, unrestricted_cash = 16</t>
  </si>
  <si>
    <t>Claim</t>
  </si>
  <si>
    <t>URL</t>
  </si>
  <si>
    <t>Accessed</t>
  </si>
  <si>
    <t>Q2 2026 revenue $41.6M (+9.1%): NeuroStar $14.7M (-2.7%), Greenbrook $26.9M (+16.8%). Gross margin 51.1% vs 46.6%. Operating expenses $22.7M (-12%). Loss from operations $1.5M. Adj. EBITDA +$0.3M vs -$5.6M. Net loss $3.4M or $0.05/share on 73.1M WASO. Total cash $25.0M ($19.2M unrestricted + $5.8M restricted). Q2 cash used in operations and investing $1.4M. FY2026 guide: revenue $160-$164M, gross margin 48-50%, opex $95-$100M or $91-$96M ex ~$4M SBC, cash from ops and investing -$10.5 to -$14.5M. H1 adj. EBITDA -$6.3M.</t>
  </si>
  <si>
    <t>https://ir.neuronetics.com/news-releases/news-release-details/neuronetics-reports-second-quarter-2026-financial-and-operating</t>
  </si>
  <si>
    <t/>
  </si>
  <si>
    <t>10-Q for quarter ended June 30, 2026: cash and equivalents $19.2M, restricted cash $5.75M, long-term debt net $61.5M, Perceptive facility principal $65.0M maturing July 2029, operating lease liabilities $25.0M, 76,193,000 shares outstanding at June 30 and 76,197,222 as of August 5, 2026. ATM sold 6.05M shares at $1.31 average for $7.6M net; $33.7M remaining. Substantial doubt as a going concern because TTM revenue for the period ending March 31, 2027 is projected below the credit-agreement minimum, which could let the lender call the facility.</t>
  </si>
  <si>
    <t>https://www.sec.gov/Archives/edgar/data/1227636/000110465926094078/stim-20260630x10q.htm</t>
  </si>
  <si>
    <t>Q2 2026 call (Neuronetics Inc., August 11, 2026; CEO Dan Reuvers, CFO Nir Naor): NeuroStar go-to-market now includes outright purchase and lease alongside the session model; session revenue down double digits, capital up double digits; active-account utilization +10%; Greenbrook still has as much as 40% unused clinic capacity; second-half revenue may be choppy; collaboration with Compass Pathways on COMP360; constructive understanding with a large shareholder. Canaccord, Citizens, and BTIG on the call.</t>
  </si>
  <si>
    <t>https://www.fool.com/earnings/call-transcripts/2026/08/18/neuronetics-stim-q2-2026-earnings-call-transcript/</t>
  </si>
  <si>
    <t>BTIG initiated STIM at Buy with a $5 target on July 20, 2026 (pre Q2 print), citing the Dec 2024 Greenbrook acquisition (93 clinics) and Compass COMP360 NDA targeted Q4 2026 / possible 1H27 entry. Same note initiated BWAY at Buy / $18.</t>
  </si>
  <si>
    <t>https://biotuesdays.com/2026/07/20/btig-starts-coverage-of-two-tms-companies-at-buy-sees-anticipated-psilocybin-therapy-approval-as-potential-catalyst-for-both/</t>
  </si>
  <si>
    <t>BrainsWay (BWAY), the closest listed TMS device peer, trades at about 10x EV/Sales with a ~$564-$618M EV as a profitable, high-gross-margin, capital-light TMS platform; STIM should not inherit that multiple given clinic mix, negative FY26 cash flow, and the Perceptive covenant.</t>
  </si>
  <si>
    <t>https://stockanalysis.com/stocks/bway/statistics/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</si>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</sst>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0"/>
    <numFmt numFmtId="165" formatCode="0.0"/>
    <numFmt numFmtId="166" formatCode="&quot;$&quot;0.00"/>
    <numFmt numFmtId="167" formatCode="0.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2.93</v>
      </c>
    </row>
    <row r="8">
      <c r="A8" s="5" t="s">
        <v>6</v>
      </c>
      <c r="B8" s="6">
        <v>76.2</v>
      </c>
    </row>
    <row r="9">
      <c r="A9" s="5" t="s">
        <v>7</v>
      </c>
      <c r="B9" s="7">
        <v>-6</v>
      </c>
    </row>
    <row r="10">
      <c r="A10" s="5" t="s">
        <v>8</v>
      </c>
      <c r="B10" s="7">
        <v>-12.5</v>
      </c>
    </row>
    <row r="11">
      <c r="A11" s="5" t="s">
        <v>9</v>
      </c>
      <c r="B11" s="7">
        <v>162</v>
      </c>
    </row>
    <row r="12">
      <c r="A12" s="5" t="s">
        <v>10</v>
      </c>
      <c r="B12" s="7">
        <v>8</v>
      </c>
    </row>
    <row r="13">
      <c r="A13" s="5" t="s">
        <v>11</v>
      </c>
      <c r="B13" s="7">
        <v>65</v>
      </c>
    </row>
    <row r="14">
      <c r="A14" s="5" t="s">
        <v>12</v>
      </c>
      <c r="B14" s="6">
        <v>1.9</v>
      </c>
    </row>
    <row r="15">
      <c r="A15" s="5" t="s">
        <v>13</v>
      </c>
      <c r="B15" s="7">
        <v>19.2</v>
      </c>
    </row>
    <row r="16">
      <c r="A16" s="4" t="s">
        <v>14</v>
      </c>
    </row>
    <row r="17">
      <c r="A17" s="5" t="s">
        <v>15</v>
      </c>
      <c r="B17" t="str">
        <f>(Model!$B$7*Model!$B$8)</f>
      </c>
    </row>
    <row r="18">
      <c r="A18" s="5" t="s">
        <v>16</v>
      </c>
      <c r="B18" t="str">
        <f>(Model!$B$11*Model!$B$14)</f>
      </c>
    </row>
    <row r="19">
      <c r="A19" s="5" t="s">
        <v>17</v>
      </c>
      <c r="B19" t="str">
        <f>(Model!$B$13-Model!$B$15)</f>
      </c>
    </row>
    <row r="20">
      <c r="A20" s="5" t="s">
        <v>18</v>
      </c>
      <c r="B20" t="str">
        <f>IF(IF(Model!$B$12&gt;1,1,0)&lt;&gt;0,(Model!$B$18/Model!$B$12),0)</f>
      </c>
    </row>
    <row r="21">
      <c r="A21" s="5" t="s">
        <v>19</v>
      </c>
      <c r="B21" t="str">
        <f>(Model!$B$17+Model!$B$19)</f>
      </c>
    </row>
    <row r="22">
      <c r="A22" s="5" t="s">
        <v>20</v>
      </c>
      <c r="B22" t="str">
        <f>(Model!$B$18-Model!$B$19)</f>
      </c>
    </row>
    <row r="23">
      <c r="A23" s="5" t="s">
        <v>21</v>
      </c>
      <c r="B23" t="str">
        <f>(Model!$B$21/Model!$B$11)</f>
      </c>
    </row>
    <row r="24">
      <c r="A24" s="5" t="s">
        <v>22</v>
      </c>
      <c r="B24" t="str">
        <f>(Model!$B$22/Model!$B$8)</f>
      </c>
    </row>
    <row r="25">
      <c r="A25" s="5" t="s">
        <v>23</v>
      </c>
      <c r="B25" t="str">
        <f>((Model!$B$24/Model!$B$7)-1)</f>
      </c>
    </row>
    <row r="26">
      <c r="A26" s="4" t="s">
        <v>24</v>
      </c>
    </row>
    <row r="27">
      <c r="A27" s="5" t="s">
        <v>25</v>
      </c>
      <c r="B27" s="8" t="str">
        <f>Model!$B$24</f>
      </c>
    </row>
    <row r="28">
      <c r="A28" s="5" t="s">
        <v>26</v>
      </c>
      <c r="B28" s="9" t="str">
        <f>Model!$B$25</f>
      </c>
    </row>
    <row r="29">
      <c r="A29" s="5" t="s">
        <v>27</v>
      </c>
      <c r="B29" s="10" t="str">
        <f>Model!$B$18</f>
      </c>
    </row>
    <row r="30">
      <c r="A30" s="5" t="s">
        <v>28</v>
      </c>
      <c r="B30" s="10" t="str">
        <f>Model!$B$22</f>
      </c>
    </row>
    <row r="31">
      <c r="A31" s="5" t="s">
        <v>29</v>
      </c>
      <c r="B31" s="7" t="str">
        <f>Model!$B$10</f>
      </c>
    </row>
    <row r="32">
      <c r="A32" s="5" t="s">
        <v>7</v>
      </c>
      <c r="B32" s="7" t="str">
        <f>Model!$B$9</f>
      </c>
    </row>
    <row r="33">
      <c r="A33" s="5" t="s">
        <v>10</v>
      </c>
      <c r="B33" s="7" t="str">
        <f>Model!$B$12</f>
      </c>
    </row>
    <row r="34">
      <c r="A34" s="5" t="s">
        <v>30</v>
      </c>
      <c r="B34" s="6" t="str">
        <f>Model!$B$23</f>
      </c>
    </row>
    <row r="35">
      <c r="A35" s="5" t="s">
        <v>31</v>
      </c>
      <c r="B35" s="7" t="str">
        <f>Model!$B$20</f>
      </c>
    </row>
    <row r="37">
      <c r="A37" s="4" t="s">
        <v>32</v>
      </c>
    </row>
    <row r="38">
      <c r="B38" s="3" t="s">
        <v>3</v>
      </c>
    </row>
    <row r="39">
      <c r="A39" s="5" t="s">
        <v>33</v>
      </c>
      <c r="B39" s="7" t="str">
        <f>Model!$B$11</f>
      </c>
    </row>
    <row r="40">
      <c r="A40" s="5" t="s">
        <v>34</v>
      </c>
      <c r="B40" s="6" t="str">
        <f>Model!$B$14</f>
      </c>
    </row>
    <row r="41">
      <c r="A41" s="5" t="s">
        <v>35</v>
      </c>
      <c r="B41" s="7" t="str">
        <f>Model!$B$18</f>
      </c>
    </row>
    <row r="42">
      <c r="A42" s="5" t="s">
        <v>36</v>
      </c>
      <c r="B42" s="7" t="str">
        <f>Model!$B$19</f>
      </c>
    </row>
    <row r="43">
      <c r="A43" s="5" t="s">
        <v>37</v>
      </c>
      <c r="B43" s="7" t="str">
        <f>Model!$B$22</f>
      </c>
    </row>
    <row r="45">
      <c r="A45" s="4" t="s">
        <v>38</v>
      </c>
    </row>
    <row r="46">
      <c r="A46" s="5" t="s">
        <v>39</v>
      </c>
      <c r="B46" t="s">
        <v>40</v>
      </c>
    </row>
    <row r="47">
      <c r="A47" s="5" t="s">
        <v>41</v>
      </c>
      <c r="B47" t="s">
        <v>42</v>
      </c>
    </row>
    <row r="48">
      <c r="A48" s="5" t="s">
        <v>43</v>
      </c>
      <c r="B48" t="s">
        <v>44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45</v>
      </c>
      <c r="B1" s="4" t="s">
        <v>46</v>
      </c>
      <c r="C1" s="4" t="s">
        <v>47</v>
      </c>
    </row>
    <row r="2">
      <c r="A2" t="s">
        <v>48</v>
      </c>
      <c r="B2" t="s">
        <v>49</v>
      </c>
      <c r="C2" t="s">
        <v>50</v>
      </c>
    </row>
    <row r="3">
      <c r="A3" t="s">
        <v>51</v>
      </c>
      <c r="B3" t="s">
        <v>52</v>
      </c>
      <c r="C3" t="s">
        <v>50</v>
      </c>
    </row>
    <row r="4">
      <c r="A4" t="s">
        <v>53</v>
      </c>
      <c r="B4" t="s">
        <v>54</v>
      </c>
      <c r="C4" t="s">
        <v>50</v>
      </c>
    </row>
    <row r="5">
      <c r="A5" t="s">
        <v>55</v>
      </c>
      <c r="B5" t="s">
        <v>56</v>
      </c>
      <c r="C5" t="s">
        <v>50</v>
      </c>
    </row>
    <row r="6">
      <c r="A6" t="s">
        <v>57</v>
      </c>
      <c r="B6" t="s">
        <v>58</v>
      </c>
      <c r="C6"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