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et_debt_m">Model!$B$16</definedName>
    <definedName name="diluted_shares_m">Model!$B$10</definedName>
    <definedName name="lease_claims_m">Model!$B$13</definedName>
    <definedName name="upside">Model!$B$22</definedName>
    <definedName name="fair_value">Model!$B$21</definedName>
    <definedName name="ebitda_m">Model!$B$11</definedName>
    <definedName name="operating_ev_m">Model!$B$17</definedName>
    <definedName name="implied_equity_value_m">Model!$B$19</definedName>
    <definedName name="market_ev_m">Model!$B$18</definedName>
    <definedName name="market_implied_ev_ebitda">Model!$B$20</definedName>
    <definedName name="cash_m">Model!$B$7</definedName>
    <definedName name="current_price">Model!$B$8</definedName>
    <definedName name="debt_principal_m">Model!$B$9</definedName>
    <definedName name="ev_ebitda">Model!$B$12</definedName>
    <definedName name="market_equity_m">Model!$B$15</definedName>
  </definedNames>
  <calcPr calcId="122211" fullCalcOnLoad="true"/>
</workbook>
</file>

<file path=xl/sharedStrings.xml><?xml version="1.0" encoding="utf-8"?>
<sst xmlns="http://schemas.openxmlformats.org/spreadsheetml/2006/main" count="51" uniqueCount="51">
  <si>
    <t>Rackspace FY2026 EV/EBITDA residual</t>
  </si>
  <si>
    <t xml:space="preserve">Original EV/EBITDA residual for Rackspace Technology. No public Modeledge model existed. This is not a mining NAV, not EV/ARR, and not a FCF yield. Equity is FY2026 adj. EBITDA times a multiple, minus principal debt, finance leases, and financing obligations, plus cash. H1 FCF was negative. Notes all mature in 2028. Street Hold PTs sit on a notes-only EV.
</t>
  </si>
  <si>
    <t>As of 2026-08-31  ·  Currency: USD  ·  https://modeledge.ai/model/fm_c88b4c258d94e8be8504851e6d3604fe</t>
  </si>
  <si>
    <t>Valuation</t>
  </si>
  <si>
    <t>Inputs</t>
  </si>
  <si>
    <t>Cash</t>
  </si>
  <si>
    <t>Current price</t>
  </si>
  <si>
    <t>Debt principal</t>
  </si>
  <si>
    <t>Shares outstanding</t>
  </si>
  <si>
    <t>FY2026 adj. EBITDA</t>
  </si>
  <si>
    <t>EV / EBITDA multiple</t>
  </si>
  <si>
    <t>Finance leases and financing obligations</t>
  </si>
  <si>
    <t>Calculations</t>
  </si>
  <si>
    <t>market_equity_m</t>
  </si>
  <si>
    <t>net_debt_m</t>
  </si>
  <si>
    <t>operating_ev_m</t>
  </si>
  <si>
    <t>market_ev_m</t>
  </si>
  <si>
    <t>implied_equity_value_m</t>
  </si>
  <si>
    <t>market_implied_ev_ebitda</t>
  </si>
  <si>
    <t>fair_value</t>
  </si>
  <si>
    <t>upside</t>
  </si>
  <si>
    <t>Outputs</t>
  </si>
  <si>
    <t>Fair value</t>
  </si>
  <si>
    <t>Upside/downside</t>
  </si>
  <si>
    <t>Implied equity value</t>
  </si>
  <si>
    <t>Operating EV</t>
  </si>
  <si>
    <t>Net debt</t>
  </si>
  <si>
    <t>Market-implied EV/EBITDA</t>
  </si>
  <si>
    <t>Rackspace EV/EBITDA residual</t>
  </si>
  <si>
    <t>Equity value</t>
  </si>
  <si>
    <t>Fair value per share</t>
  </si>
  <si>
    <t>Scenarios (reference)</t>
  </si>
  <si>
    <t>base</t>
  </si>
  <si>
    <t>cash_m = 111, debt_principal_m = 2571, diluted_shares_m = 254.9, ebitda_m = 290, ev_ebitda = 13, lease_claims_m = 406</t>
  </si>
  <si>
    <t>bear</t>
  </si>
  <si>
    <t>cash_m = 80, debt_principal_m = 2600, diluted_shares_m = 320, ebitda_m = 240, ev_ebitda = 8, lease_claims_m = 420</t>
  </si>
  <si>
    <t>bull</t>
  </si>
  <si>
    <t>cash_m = 120, debt_principal_m = 2500, diluted_shares_m = 255, ebitda_m = 295, ev_ebitda = 14.5, lease_claims_m = 380</t>
  </si>
  <si>
    <t>Claim</t>
  </si>
  <si>
    <t>URL</t>
  </si>
  <si>
    <t>Accessed</t>
  </si>
  <si>
    <t>Q2 2026 revenue $670M. Private Cloud $263M (+5.5%). Public Cloud $407M (-2.3%). Adj EBITDA $65.9M. H1 adj EBITDA $137.1M. Cash $110.6M. Liquidity $202M. FY2026 guide revenue $2.45-2.55B, adj EBITDA $285-295M, non-GAAP WAS 250-260M excluding ATM.</t>
  </si>
  <si>
    <t>https://storage.googleapis.com/d8a084c25db2/0001810019/0001810019-26-000092/rxt991_q22026.htm</t>
  </si>
  <si>
    <t/>
  </si>
  <si>
    <t>30 Jun 10-Q. Debt principal $2,571.3M (FLSO $1,601.5, FLFO $268.8, Term Loan $60.8, revolver $260 of $375, 3.50% FLSO notes $248.2, 3.50% notes $42.6, 5.375% notes $89.4). Carrying $2,786.7M. Finance leases $358.5M. Financing obligations $47.3M. Cover 4 Aug 254.87M shares outstanding. Apollo-controlled. ATM $250M; 1.0M shares for $4.1M through 7 Aug. Palantir 2.2M shares on 6 Jul. Putative class action Morgan-Reed filed 29 Jul 2026.</t>
  </si>
  <si>
    <t>https://www.sec.gov/Archives/edgar/data/1810019/000181001926000093/rxt-20260630.htm</t>
  </si>
  <si>
    <t>9 Jul 2026 ATM Equity Distribution Agreement with Goldman Sachs up to $250M at 1.5% commission, and AR securitization extended to 2029.</t>
  </si>
  <si>
    <t>https://www.sec.gov/Archives/edgar/data/1810019/000181001926000078/</t>
  </si>
  <si>
    <t>Street 31 Aug 2026 Hold. UBS $5.30 (17 Aug), BMO $5.00 (13 Jul), RBC $4.00 (12 Aug). Average $4.77.</t>
  </si>
  <si>
    <t>https://stockanalysis.com/stocks/rxt/forecast/</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</si>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</sst>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
    <numFmt numFmtId="165" formatCode="&quot;$&quot;0.000"/>
    <numFmt numFmtId="166" formatCode="0.0"/>
    <numFmt numFmtId="167" formatCode="&quot;$&quot;0.0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0" fontId="4" fillId="0" borderId="0" xfId="0" applyFon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111</v>
      </c>
    </row>
    <row r="8">
      <c r="A8" s="5" t="s">
        <v>6</v>
      </c>
      <c r="B8" s="7">
        <v>3.135</v>
      </c>
    </row>
    <row r="9">
      <c r="A9" s="5" t="s">
        <v>7</v>
      </c>
      <c r="B9" s="6">
        <v>2571</v>
      </c>
    </row>
    <row r="10">
      <c r="A10" s="5" t="s">
        <v>8</v>
      </c>
      <c r="B10" s="8">
        <v>254.9</v>
      </c>
    </row>
    <row r="11">
      <c r="A11" s="5" t="s">
        <v>9</v>
      </c>
      <c r="B11" s="6">
        <v>290</v>
      </c>
    </row>
    <row r="12">
      <c r="A12" s="5" t="s">
        <v>10</v>
      </c>
      <c r="B12">
        <v>13</v>
      </c>
    </row>
    <row r="13">
      <c r="A13" s="5" t="s">
        <v>11</v>
      </c>
      <c r="B13" s="6">
        <v>406</v>
      </c>
    </row>
    <row r="14">
      <c r="A14" s="4" t="s">
        <v>12</v>
      </c>
    </row>
    <row r="15">
      <c r="A15" s="5" t="s">
        <v>13</v>
      </c>
      <c r="B15" t="str">
        <f>(Model!$B$8*Model!$B$10)</f>
      </c>
    </row>
    <row r="16">
      <c r="A16" s="5" t="s">
        <v>14</v>
      </c>
      <c r="B16" t="str">
        <f>((Model!$B$9+Model!$B$13)-Model!$B$7)</f>
      </c>
    </row>
    <row r="17">
      <c r="A17" s="5" t="s">
        <v>15</v>
      </c>
      <c r="B17" t="str">
        <f>(Model!$B$11*Model!$B$12)</f>
      </c>
    </row>
    <row r="18">
      <c r="A18" s="5" t="s">
        <v>16</v>
      </c>
      <c r="B18" t="str">
        <f>(Model!$B$15+Model!$B$16)</f>
      </c>
    </row>
    <row r="19">
      <c r="A19" s="5" t="s">
        <v>17</v>
      </c>
      <c r="B19" t="str">
        <f>(Model!$B$17-Model!$B$16)</f>
      </c>
    </row>
    <row r="20">
      <c r="A20" s="5" t="s">
        <v>18</v>
      </c>
      <c r="B20" t="str">
        <f>(Model!$B$18/Model!$B$11)</f>
      </c>
    </row>
    <row r="21">
      <c r="A21" s="5" t="s">
        <v>19</v>
      </c>
      <c r="B21" t="str">
        <f>IF(IF(Model!$B$19&gt;0,1,0)&lt;&gt;0,(Model!$B$19/Model!$B$10),0)</f>
      </c>
    </row>
    <row r="22">
      <c r="A22" s="5" t="s">
        <v>20</v>
      </c>
      <c r="B22" t="str">
        <f>((Model!$B$21/Model!$B$8)-1)</f>
      </c>
    </row>
    <row r="23">
      <c r="A23" s="4" t="s">
        <v>21</v>
      </c>
    </row>
    <row r="24">
      <c r="A24" s="9" t="s">
        <v>22</v>
      </c>
      <c r="B24" s="10" t="str">
        <f>Model!$B$21</f>
      </c>
    </row>
    <row r="25">
      <c r="A25" s="5" t="s">
        <v>23</v>
      </c>
      <c r="B25" s="11" t="str">
        <f>Model!$B$22</f>
      </c>
    </row>
    <row r="26">
      <c r="A26" s="5" t="s">
        <v>24</v>
      </c>
      <c r="B26" s="6" t="str">
        <f>Model!$B$19</f>
      </c>
    </row>
    <row r="27">
      <c r="A27" s="5" t="s">
        <v>25</v>
      </c>
      <c r="B27" s="6" t="str">
        <f>Model!$B$17</f>
      </c>
    </row>
    <row r="28">
      <c r="A28" s="5" t="s">
        <v>26</v>
      </c>
      <c r="B28" s="6" t="str">
        <f>Model!$B$16</f>
      </c>
    </row>
    <row r="29">
      <c r="A29" s="5" t="s">
        <v>27</v>
      </c>
      <c r="B29" s="8" t="str">
        <f>Model!$B$20</f>
      </c>
    </row>
    <row r="31">
      <c r="A31" s="4" t="s">
        <v>28</v>
      </c>
    </row>
    <row r="32">
      <c r="B32" s="3" t="s">
        <v>3</v>
      </c>
    </row>
    <row r="33">
      <c r="A33" s="5" t="s">
        <v>9</v>
      </c>
      <c r="B33" s="6" t="str">
        <f>Model!$B$11</f>
      </c>
    </row>
    <row r="34">
      <c r="A34" s="5" t="s">
        <v>25</v>
      </c>
      <c r="B34" s="6" t="str">
        <f>Model!$B$17</f>
      </c>
    </row>
    <row r="35">
      <c r="A35" s="5" t="s">
        <v>26</v>
      </c>
      <c r="B35" s="6" t="str">
        <f>Model!$B$16</f>
      </c>
    </row>
    <row r="36">
      <c r="A36" s="5" t="s">
        <v>29</v>
      </c>
      <c r="B36" s="6" t="str">
        <f>Model!$B$19</f>
      </c>
    </row>
    <row r="37">
      <c r="A37" s="5" t="s">
        <v>30</v>
      </c>
      <c r="B37" s="10" t="str">
        <f>Model!$B$21</f>
      </c>
    </row>
    <row r="39">
      <c r="A39" s="4" t="s">
        <v>31</v>
      </c>
    </row>
    <row r="40">
      <c r="A40" s="5" t="s">
        <v>32</v>
      </c>
      <c r="B40" t="s">
        <v>33</v>
      </c>
    </row>
    <row r="41">
      <c r="A41" s="5" t="s">
        <v>34</v>
      </c>
      <c r="B41" t="s">
        <v>35</v>
      </c>
    </row>
    <row r="42">
      <c r="A42" s="5" t="s">
        <v>36</v>
      </c>
      <c r="B42" t="s">
        <v>37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38</v>
      </c>
      <c r="B1" s="4" t="s">
        <v>39</v>
      </c>
      <c r="C1" s="4" t="s">
        <v>40</v>
      </c>
    </row>
    <row r="2">
      <c r="A2" t="s">
        <v>41</v>
      </c>
      <c r="B2" t="s">
        <v>42</v>
      </c>
      <c r="C2" t="s">
        <v>43</v>
      </c>
    </row>
    <row r="3">
      <c r="A3" t="s">
        <v>44</v>
      </c>
      <c r="B3" t="s">
        <v>45</v>
      </c>
      <c r="C3" t="s">
        <v>43</v>
      </c>
    </row>
    <row r="4">
      <c r="A4" t="s">
        <v>46</v>
      </c>
      <c r="B4" t="s">
        <v>47</v>
      </c>
      <c r="C4" t="s">
        <v>43</v>
      </c>
    </row>
    <row r="5">
      <c r="A5" t="s">
        <v>48</v>
      </c>
      <c r="B5" t="s">
        <v>49</v>
      </c>
      <c r="C5"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