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sh_m">Model!$B$7</definedName>
    <definedName name="lease_debt_m">Model!$B$13</definedName>
    <definedName name="market_ev_m">Model!$B$18</definedName>
    <definedName name="implied_equity_value_m">Model!$B$19</definedName>
    <definedName name="upside">Model!$B$22</definedName>
    <definedName name="execution_discount_pct">Model!$B$11</definedName>
    <definedName name="operating_ev_m">Model!$B$17</definedName>
    <definedName name="market_implied_ev_arr">Model!$B$20</definedName>
    <definedName name="current_price">Model!$B$8</definedName>
    <definedName name="diluted_shares_m">Model!$B$9</definedName>
    <definedName name="ev_arr_multiple">Model!$B$10</definedName>
    <definedName name="market_equity_m">Model!$B$15</definedName>
    <definedName name="fair_value">Model!$B$21</definedName>
    <definedName name="exit_arr_m">Model!$B$12</definedName>
    <definedName name="net_debt_m">Model!$B$16</definedName>
  </definedNames>
  <calcPr calcId="122211" fullCalcOnLoad="true"/>
</workbook>
</file>

<file path=xl/sharedStrings.xml><?xml version="1.0" encoding="utf-8"?>
<sst xmlns="http://schemas.openxmlformats.org/spreadsheetml/2006/main" count="54" uniqueCount="54">
  <si>
    <t>Boost Run lease-adjusted EV/ARR</t>
  </si>
  <si>
    <t xml:space="preserve">Original EV/ARR for Boost Run after the August 20 2026 warrant redemption. This is not a market-cap-to-ARR peer blend and it is not a mature owner-FCF yield. Valuation basis is EV/ARR on 2026 exit ARR, net of GPU finance leases, colo operating leases, and other financial obligations. Share count is the August 25 issued Class A plus Class B print. Warrant cash is already in the cash line, not added again.
</t>
  </si>
  <si>
    <t>As of 2026-08-26  ·  Currency: USD  ·  https://modeledge.ai/model/fm_cdc88f5b13f740d0c521f593f7ce5ed4</t>
  </si>
  <si>
    <t>Valuation</t>
  </si>
  <si>
    <t>Inputs</t>
  </si>
  <si>
    <t>Cash after warrant redemption</t>
  </si>
  <si>
    <t>Current price</t>
  </si>
  <si>
    <t>Issued Class A and Class B shares</t>
  </si>
  <si>
    <t>Applied EV / ARR multiple</t>
  </si>
  <si>
    <t>Execution discount</t>
  </si>
  <si>
    <t>2026 exit ARR</t>
  </si>
  <si>
    <t>Leases and financial obligations</t>
  </si>
  <si>
    <t>Calculations</t>
  </si>
  <si>
    <t>market_equity_m</t>
  </si>
  <si>
    <t>net_debt_m</t>
  </si>
  <si>
    <t>operating_ev_m</t>
  </si>
  <si>
    <t>market_ev_m</t>
  </si>
  <si>
    <t>implied_equity_value_m</t>
  </si>
  <si>
    <t>market_implied_ev_arr</t>
  </si>
  <si>
    <t>fair_value</t>
  </si>
  <si>
    <t>upside</t>
  </si>
  <si>
    <t>Outputs</t>
  </si>
  <si>
    <t>Fair value</t>
  </si>
  <si>
    <t>Upside/downside</t>
  </si>
  <si>
    <t>Operating EV</t>
  </si>
  <si>
    <t>Net debt</t>
  </si>
  <si>
    <t>Implied equity value</t>
  </si>
  <si>
    <t>Market-implied EV/ARR</t>
  </si>
  <si>
    <t>Equity value</t>
  </si>
  <si>
    <t>Fair value per share</t>
  </si>
  <si>
    <t>Scenarios (reference)</t>
  </si>
  <si>
    <t>base</t>
  </si>
  <si>
    <t>cash_m = 218, diluted_shares_m = 83.845, ev_arr_multiple = 4.5, execution_discount_pct = 0.1, exit_arr_m = 375, lease_debt_m = 436</t>
  </si>
  <si>
    <t>bear</t>
  </si>
  <si>
    <t>cash_m = 190, diluted_shares_m = 88, ev_arr_multiple = 2.8, execution_discount_pct = 0.2, exit_arr_m = 300, lease_debt_m = 520</t>
  </si>
  <si>
    <t>bull</t>
  </si>
  <si>
    <t>cash_m = 230, diluted_shares_m = 83.845, ev_arr_multiple = 6.5, execution_discount_pct = 0, exit_arr_m = 400, lease_debt_m = 400</t>
  </si>
  <si>
    <t>Claim</t>
  </si>
  <si>
    <t>URL</t>
  </si>
  <si>
    <t>Accessed</t>
  </si>
  <si>
    <t>Q2 2026: revenue $31.1M (+270% YoY). TCV $1.9B after adding over $1B of contracts in the quarter. Unrestricted cash $120.2M at June 30. Exit-2026 ARR target approximately $400M. Net cash flow margin target 15%-20% in forward periods. Six US sites operating, three more in six months. 253MW accessible after +125MW partnerships. Dell purchase agreement $1.44B fully committed; additional $4-5B compute procurement in process. 34 new GPU finance leases in H1. SPAC close May 8 netted $114.1M.</t>
  </si>
  <si>
    <t>https://www.sec.gov/Archives/edgar/data/2090646/000149315226038014/ex99-1.htm</t>
  </si>
  <si>
    <t/>
  </si>
  <si>
    <t>June 30, 2026 10-Q: cash $120.2M, restricted cash $13.0M, warrant receivable $3.85M. Finance lease liabilities $82.2M current plus $155.9M long-term. Operating lease liabilities $20.2M current plus $99.4M long-term. Other financial obligations $19.3M current plus $59.1M long-term. Bank debt repaid. Class A 47,312,582 and Class B 29,533,018 at June 30. Cover shares at August 17: Class A 49,954,423 plus Class B 29,533,018. Q2 operating loss $12.9M after D&amp;A $18.1M and colo lease cost $10.6M.</t>
  </si>
  <si>
    <t>https://www.sec.gov/Archives/edgar/data/2090646/000149315226039031/form10-q.htm</t>
  </si>
  <si>
    <t>August 20 2026 warrant redemption completed. Of 11,470,711 warrants, 11,447,717 exercised at $11.50 for about $130M gross proceeds (99.8%). Remaining 22,994 redeemed at $0.01. As of August 25: 54,312,123 Class A plus 29,533,018 Class B and no warrants. BRUNW delisted (Form 25-NSE).</t>
  </si>
  <si>
    <t>https://www.stocktitan.net/news/BRUN/boost-run-announces-completion-of-warrant-squ2gltcrxpc.html</t>
  </si>
  <si>
    <t>Thinking Machines Lab contract: 5,000 NVIDIA B300 GPUs over 36 months for approximately $471.7M.</t>
  </si>
  <si>
    <t>https://www.sec.gov/Archives/edgar/data/2090646/000149315226025672/form8-k.htm</t>
  </si>
  <si>
    <t>June 2026 investor update: FY2026E ARR $400M+ headline with a $375M+ detailed December 2026 bridge. Capex $1.1B-$1.2B. TCV/capex 1.2x-1.4x.</t>
  </si>
  <si>
    <t>https://boostrun.com/assets/investor-materials/BoostRun_Investor_Update_060226.pdf</t>
  </si>
  <si>
    <t>StockAnalysis: 79.49M shares out pre-final warrant close, Strong Buy, average target $45. BTIG initiated Buy $45. Vendor market cap about $1.47B on August 26.</t>
  </si>
  <si>
    <t>https://stockanalysis.com/stocks/brun/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</si>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</sst>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
    <numFmt numFmtId="165" formatCode="&quot;$&quot;0.00"/>
    <numFmt numFmtId="166" formatCode="0.000"/>
    <numFmt numFmtId="167" formatCode="0%"/>
    <numFmt numFmtId="168" formatCode="0.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218</v>
      </c>
    </row>
    <row r="8">
      <c r="A8" s="5" t="s">
        <v>6</v>
      </c>
      <c r="B8" s="7">
        <v>18.19</v>
      </c>
    </row>
    <row r="9">
      <c r="A9" s="5" t="s">
        <v>7</v>
      </c>
      <c r="B9" s="8">
        <v>83.845</v>
      </c>
    </row>
    <row r="10">
      <c r="A10" s="5" t="s">
        <v>8</v>
      </c>
      <c r="B10">
        <v>4.5</v>
      </c>
    </row>
    <row r="11">
      <c r="A11" s="5" t="s">
        <v>9</v>
      </c>
      <c r="B11" s="9">
        <v>0.1</v>
      </c>
    </row>
    <row r="12">
      <c r="A12" s="5" t="s">
        <v>10</v>
      </c>
      <c r="B12" s="6">
        <v>375</v>
      </c>
    </row>
    <row r="13">
      <c r="A13" s="5" t="s">
        <v>11</v>
      </c>
      <c r="B13" s="6">
        <v>436</v>
      </c>
    </row>
    <row r="14">
      <c r="A14" s="4" t="s">
        <v>12</v>
      </c>
    </row>
    <row r="15">
      <c r="A15" s="5" t="s">
        <v>13</v>
      </c>
      <c r="B15" t="str">
        <f>(Model!$B$8*Model!$B$9)</f>
      </c>
    </row>
    <row r="16">
      <c r="A16" s="5" t="s">
        <v>14</v>
      </c>
      <c r="B16" t="str">
        <f>(Model!$B$13-Model!$B$7)</f>
      </c>
    </row>
    <row r="17">
      <c r="A17" s="5" t="s">
        <v>15</v>
      </c>
      <c r="B17" t="str">
        <f>((Model!$B$12*Model!$B$10)*(1-Model!$B$11))</f>
      </c>
    </row>
    <row r="18">
      <c r="A18" s="5" t="s">
        <v>16</v>
      </c>
      <c r="B18" t="str">
        <f>(Model!$B$15+Model!$B$16)</f>
      </c>
    </row>
    <row r="19">
      <c r="A19" s="5" t="s">
        <v>17</v>
      </c>
      <c r="B19" t="str">
        <f>(Model!$B$17-Model!$B$16)</f>
      </c>
    </row>
    <row r="20">
      <c r="A20" s="5" t="s">
        <v>18</v>
      </c>
      <c r="B20" t="str">
        <f>(Model!$B$18/Model!$B$12)</f>
      </c>
    </row>
    <row r="21">
      <c r="A21" s="5" t="s">
        <v>19</v>
      </c>
      <c r="B21" t="str">
        <f>(Model!$B$19/Model!$B$9)</f>
      </c>
    </row>
    <row r="22">
      <c r="A22" s="5" t="s">
        <v>20</v>
      </c>
      <c r="B22" t="str">
        <f>((Model!$B$21/Model!$B$8)-1)</f>
      </c>
    </row>
    <row r="23">
      <c r="A23" s="4" t="s">
        <v>21</v>
      </c>
    </row>
    <row r="24">
      <c r="A24" s="10" t="s">
        <v>22</v>
      </c>
      <c r="B24" s="7" t="str">
        <f>Model!$B$21</f>
      </c>
    </row>
    <row r="25">
      <c r="A25" s="5" t="s">
        <v>23</v>
      </c>
      <c r="B25" s="11" t="str">
        <f>Model!$B$22</f>
      </c>
    </row>
    <row r="26">
      <c r="A26" s="5" t="s">
        <v>24</v>
      </c>
      <c r="B26" s="6" t="str">
        <f>Model!$B$17</f>
      </c>
    </row>
    <row r="27">
      <c r="A27" s="5" t="s">
        <v>25</v>
      </c>
      <c r="B27" s="6" t="str">
        <f>Model!$B$16</f>
      </c>
    </row>
    <row r="28">
      <c r="A28" s="5" t="s">
        <v>26</v>
      </c>
      <c r="B28" s="6" t="str">
        <f>Model!$B$19</f>
      </c>
    </row>
    <row r="29">
      <c r="A29" s="5" t="s">
        <v>27</v>
      </c>
      <c r="B29" s="12" t="str">
        <f>Model!$B$20</f>
      </c>
    </row>
    <row r="31">
      <c r="A31" s="4" t="s">
        <v>0</v>
      </c>
    </row>
    <row r="32">
      <c r="B32" s="3" t="s">
        <v>3</v>
      </c>
    </row>
    <row r="33">
      <c r="A33" s="5" t="s">
        <v>10</v>
      </c>
      <c r="B33" s="6" t="str">
        <f>Model!$B$12</f>
      </c>
    </row>
    <row r="34">
      <c r="A34" s="5" t="s">
        <v>24</v>
      </c>
      <c r="B34" s="6" t="str">
        <f>Model!$B$17</f>
      </c>
    </row>
    <row r="35">
      <c r="A35" s="5" t="s">
        <v>25</v>
      </c>
      <c r="B35" s="6" t="str">
        <f>Model!$B$16</f>
      </c>
    </row>
    <row r="36">
      <c r="A36" s="5" t="s">
        <v>28</v>
      </c>
      <c r="B36" s="6" t="str">
        <f>Model!$B$19</f>
      </c>
    </row>
    <row r="37">
      <c r="A37" s="5" t="s">
        <v>29</v>
      </c>
      <c r="B37" s="7" t="str">
        <f>Model!$B$21</f>
      </c>
    </row>
    <row r="39">
      <c r="A39" s="4" t="s">
        <v>30</v>
      </c>
    </row>
    <row r="40">
      <c r="A40" s="5" t="s">
        <v>31</v>
      </c>
      <c r="B40" t="s">
        <v>32</v>
      </c>
    </row>
    <row r="41">
      <c r="A41" s="5" t="s">
        <v>33</v>
      </c>
      <c r="B41" t="s">
        <v>34</v>
      </c>
    </row>
    <row r="42">
      <c r="A42" s="5" t="s">
        <v>35</v>
      </c>
      <c r="B42" t="s">
        <v>36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37</v>
      </c>
      <c r="B1" s="4" t="s">
        <v>38</v>
      </c>
      <c r="C1" s="4" t="s">
        <v>39</v>
      </c>
    </row>
    <row r="2">
      <c r="A2" t="s">
        <v>40</v>
      </c>
      <c r="B2" t="s">
        <v>41</v>
      </c>
      <c r="C2" t="s">
        <v>42</v>
      </c>
    </row>
    <row r="3">
      <c r="A3" t="s">
        <v>43</v>
      </c>
      <c r="B3" t="s">
        <v>44</v>
      </c>
      <c r="C3" t="s">
        <v>42</v>
      </c>
    </row>
    <row r="4">
      <c r="A4" t="s">
        <v>45</v>
      </c>
      <c r="B4" t="s">
        <v>46</v>
      </c>
      <c r="C4" t="s">
        <v>42</v>
      </c>
    </row>
    <row r="5">
      <c r="A5" t="s">
        <v>47</v>
      </c>
      <c r="B5" t="s">
        <v>48</v>
      </c>
      <c r="C5" t="s">
        <v>42</v>
      </c>
    </row>
    <row r="6">
      <c r="A6" t="s">
        <v>49</v>
      </c>
      <c r="B6" t="s">
        <v>50</v>
      </c>
      <c r="C6" t="s">
        <v>42</v>
      </c>
    </row>
    <row r="7">
      <c r="A7" t="s">
        <v>51</v>
      </c>
      <c r="B7" t="s">
        <v>52</v>
      </c>
      <c r="C7"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