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h2_dividend_per_share">Model!$B$18</definedName>
    <definedName name="starting_book_value_per_share">Model!$B$19</definedName>
    <definedName name="buyback_recycling_multiple">Model!$B$26</definedName>
    <definedName name="target_pe">Model!$B$11</definedName>
    <definedName name="fy_guided_adjusted_net_income_b">Model!$B$16</definedName>
    <definedName name="h2_gain_on_sale_aftertax_b">Model!$B$27</definedName>
    <definedName name="projected_adjusted_net_income_b">Model!$B$30</definedName>
    <definedName name="h2_asset_sales_b">Model!$B$9</definedName>
    <definedName name="current_shares_m">Model!$B$14</definedName>
    <definedName name="h1_adjusted_net_income_b">Model!$B$17</definedName>
    <definedName name="h2_core_adjusted_net_income_b">Model!$B$22</definedName>
    <definedName name="h2_dividends_b">Model!$B$31</definedName>
    <definedName name="target_price_to_book">Model!$B$39</definedName>
    <definedName name="current_price">Model!$B$7</definedName>
    <definedName name="current_price_to_book">Model!$B$21</definedName>
    <definedName name="forward_pe_at_current_price">Model!$B$35</definedName>
    <definedName name="upside">Model!$B$38</definedName>
    <definedName name="gain_on_sale_margin">Model!$B$8</definedName>
    <definedName name="adjusted_leverage">Model!$B$13</definedName>
    <definedName name="effective_tax_rate">Model!$B$15</definedName>
    <definedName name="h2_gain_on_sale_pretax_b">Model!$B$23</definedName>
    <definedName name="shares_repur_m">Model!$B$24</definedName>
    <definedName name="average_buyback_price">Model!$B$6</definedName>
    <definedName name="starting_equity_b">Model!$B$25</definedName>
    <definedName name="share_reduction">Model!$B$29</definedName>
    <definedName name="run_rate_adjusted_eps">Model!$B$32</definedName>
    <definedName name="fair_value">Model!$B$34</definedName>
    <definedName name="ending_shares_m">Model!$B$28</definedName>
    <definedName name="ending_book_value_per_share">Model!$B$36</definedName>
    <definedName name="remaining_buyback_b">Model!$B$10</definedName>
    <definedName name="ending_equity_b">Model!$B$33</definedName>
    <definedName name="implied_equity_value">Model!$B$37</definedName>
  </definedNames>
  <calcPr calcId="122211" fullCalcOnLoad="true"/>
</workbook>
</file>

<file path=xl/sharedStrings.xml><?xml version="1.0" encoding="utf-8"?>
<sst xmlns="http://schemas.openxmlformats.org/spreadsheetml/2006/main" count="67" uniqueCount="67">
  <si>
    <t>AerCap Capital Recycling Valuation</t>
  </si>
  <si>
    <t xml:space="preserve">A forward EPS valuation based on Fishtown Capital's framework: combine guided adjusted earnings with gains on aircraft sales, apply the accretion from repurchasing shares, capitalize the resulting run-rate EPS at a modest P/E, and cross-check the result against book value and the economics of recycling levered aircraft-sale proceeds into buybacks.
</t>
  </si>
  <si>
    <t>As of 2026-07-29  ·  Currency: USD  ·  https://modeledge.ai/model/fm_cf96de66adddf3c6cde982214497f64c</t>
  </si>
  <si>
    <t>Inputs</t>
  </si>
  <si>
    <t>Average buyback price</t>
  </si>
  <si>
    <t>Current share price</t>
  </si>
  <si>
    <t>Gain-on-sale margin</t>
  </si>
  <si>
    <t>Second-half asset sales</t>
  </si>
  <si>
    <t>Remaining buybacks</t>
  </si>
  <si>
    <t>Target forward P/E</t>
  </si>
  <si>
    <t>Constants</t>
  </si>
  <si>
    <t>adjusted_leverage</t>
  </si>
  <si>
    <t>current_shares_m</t>
  </si>
  <si>
    <t>effective_tax_rate</t>
  </si>
  <si>
    <t>fy_guided_adjusted_net_income_b</t>
  </si>
  <si>
    <t>h1_adjusted_net_income_b</t>
  </si>
  <si>
    <t>h2_dividend_per_share</t>
  </si>
  <si>
    <t>starting_book_value_per_share</t>
  </si>
  <si>
    <t>Calculations</t>
  </si>
  <si>
    <t>current_price_to_book</t>
  </si>
  <si>
    <t>h2_core_adjusted_net_income_b</t>
  </si>
  <si>
    <t>h2_gain_on_sale_pretax_b</t>
  </si>
  <si>
    <t>shares_repur_m</t>
  </si>
  <si>
    <t>starting_equity_b</t>
  </si>
  <si>
    <t>buyback_recycling_multiple</t>
  </si>
  <si>
    <t>h2_gain_on_sale_aftertax_b</t>
  </si>
  <si>
    <t>ending_shares_m</t>
  </si>
  <si>
    <t>share_reduction</t>
  </si>
  <si>
    <t>projected_adjusted_net_income_b</t>
  </si>
  <si>
    <t>h2_dividends_b</t>
  </si>
  <si>
    <t>run_rate_adjusted_eps</t>
  </si>
  <si>
    <t>ending_equity_b</t>
  </si>
  <si>
    <t>fair_value</t>
  </si>
  <si>
    <t>forward_pe_at_current_price</t>
  </si>
  <si>
    <t>ending_book_value_per_share</t>
  </si>
  <si>
    <t>implied_equity_value</t>
  </si>
  <si>
    <t>upside</t>
  </si>
  <si>
    <t>target_price_to_book</t>
  </si>
  <si>
    <t>Outputs</t>
  </si>
  <si>
    <t>Fair value per share</t>
  </si>
  <si>
    <t>Upside / downside</t>
  </si>
  <si>
    <t>Projected adjusted net income</t>
  </si>
  <si>
    <t>Implied equity value</t>
  </si>
  <si>
    <t>Run-rate adjusted EPS</t>
  </si>
  <si>
    <t>Estimated year-end book value per share</t>
  </si>
  <si>
    <t>Fair value / estimated year-end book</t>
  </si>
  <si>
    <t>Current price / run-rate EPS</t>
  </si>
  <si>
    <t>Capital recycling value multiple</t>
  </si>
  <si>
    <t>Additional share-count reduction</t>
  </si>
  <si>
    <t>Fair value by target P/E and second-half asset sales (static)</t>
  </si>
  <si>
    <t>Scenarios (reference)</t>
  </si>
  <si>
    <t>base</t>
  </si>
  <si>
    <t/>
  </si>
  <si>
    <t>bear</t>
  </si>
  <si>
    <t>average_buyback_price = 165, gain_on_sale_margin = 0.15, h2_asset_sales_b = 1, remaining_buyback_b = 0.3, target_pe = 7.5</t>
  </si>
  <si>
    <t>bull</t>
  </si>
  <si>
    <t>average_buyback_price = 140, gain_on_sale_margin = 0.25, h2_asset_sales_b = 3, remaining_buyback_b = 1, target_pe = 9.5</t>
  </si>
  <si>
    <t>Claim</t>
  </si>
  <si>
    <t>URL</t>
  </si>
  <si>
    <t>Accessed</t>
  </si>
  <si>
    <t>Fishtown Capital projected FY2026 core EPS of $13 plus $5 of gain-on-sale EPS, then applied an 8% share-count reduction to approach $20 EPS; the shares were about 7x that estimate and the author saw 20%+ upside.</t>
  </si>
  <si>
    <t>https://seekingalpha.com/article/4863705-aercap-2026-outlook-and-estimates-is-there-still-upside-left-yes</t>
  </si>
  <si>
    <t>2026-07-29</t>
  </si>
  <si>
    <t>AerCap Q2 2026 reported $5.14 adjusted EPS, $1.4B of asset sales at a 20% unlevered gain-on-sale margin, $119.21 book value per share, 154.43M ordinary shares excluding unvested restricted stock, 2.05x adjusted leverage, and FY2026 adjusted net income guidance of $2.6B including first-half gains on sale but excluding second-half gains.</t>
  </si>
  <si>
    <t>https://www.aercap.com/investors/news-events/news/detail/643/aercap-holdings-n-v-reports-strong-financial-results-for</t>
  </si>
  <si>
    <t>AER market price was $151.17 at 2026-07-29T14:28:18Z.</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</si>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</sst>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7">
    <numFmt numFmtId="164" formatCode="&quot;$&quot;0.00"/>
    <numFmt numFmtId="165" formatCode="0.0%"/>
    <numFmt numFmtId="166" formatCode="&quot;$&quot;0.0"/>
    <numFmt numFmtId="167" formatCode="0.0"/>
    <numFmt numFmtId="168" formatCode="&quot;$&quot;#,##0.00"/>
    <numFmt numFmtId="169" formatCode="&quot;$&quot;#,##0.0"/>
    <numFmt numFmtId="170" formatCode="0.00"/>
  </numFmts>
  <fonts count="6">
    <font>
      <name val="Calibri"/>
      <family val="2"/>
      <color theme="1"/>
      <sz val="11"/>
    </font>
    <font>
      <family val="2"/>
      <b val="1"/>
      <color/>
      <sz val="14"/>
    </font>
    <font>
      <family val="2"/>
      <color rgb="FF808080"/>
      <sz val="10"/>
    </font>
    <font>
      <family val="2"/>
      <b val="1"/>
      <color/>
    </font>
    <font>
      <family val="2"/>
      <color/>
      <sz val="11"/>
    </font>
    <font>
      <family val="2"/>
      <b val="1"/>
      <color/>
      <sz val="10"/>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4">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0" fontId="3" fillId="0" borderId="0" xfId="0" applyFont="true" applyAlignment="false">
      <alignment/>
    </xf>
    <xf numFmtId="168" fontId="0" fillId="0" borderId="0" xfId="0" applyNumberFormat="true" applyAlignment="false">
      <alignment/>
    </xf>
    <xf numFmtId="169" fontId="0" fillId="0" borderId="0" xfId="0" applyNumberFormat="true" applyAlignment="false">
      <alignment/>
    </xf>
    <xf numFmtId="170" fontId="0" fillId="0" borderId="0" xfId="0" applyNumberFormat="true" applyAlignment="false">
      <alignment/>
    </xf>
    <xf numFmtId="0" fontId="5" fillId="0" borderId="1" xfId="0" applyFont="true" applyBorder="true" applyAlignment="true">
      <alignment horizontal="righ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6" min="2" width="13"/>
  </cols>
  <sheetData>
    <row r="1">
      <c r="A1" s="1" t="s">
        <v>0</v>
      </c>
    </row>
    <row r="2">
      <c r="A2" t="s">
        <v>1</v>
      </c>
    </row>
    <row r="3">
      <c r="A3" s="2" t="s">
        <v>2</v>
      </c>
    </row>
    <row r="5">
      <c r="A5" s="3" t="s">
        <v>3</v>
      </c>
    </row>
    <row r="6">
      <c r="A6" s="4" t="s">
        <v>4</v>
      </c>
      <c r="B6" s="5">
        <v>151.17</v>
      </c>
    </row>
    <row r="7">
      <c r="A7" s="4" t="s">
        <v>5</v>
      </c>
      <c r="B7" s="5">
        <v>151.17</v>
      </c>
    </row>
    <row r="8">
      <c r="A8" s="4" t="s">
        <v>6</v>
      </c>
      <c r="B8" s="6">
        <v>0.2</v>
      </c>
    </row>
    <row r="9">
      <c r="A9" s="4" t="s">
        <v>7</v>
      </c>
      <c r="B9" s="7">
        <v>2</v>
      </c>
    </row>
    <row r="10">
      <c r="A10" s="4" t="s">
        <v>8</v>
      </c>
      <c r="B10" s="7">
        <v>0.6</v>
      </c>
    </row>
    <row r="11">
      <c r="A11" s="4" t="s">
        <v>9</v>
      </c>
      <c r="B11" s="8">
        <v>8.5</v>
      </c>
    </row>
    <row r="12">
      <c r="A12" s="3" t="s">
        <v>10</v>
      </c>
    </row>
    <row r="13">
      <c r="A13" s="4" t="s">
        <v>11</v>
      </c>
      <c r="B13">
        <v>2.05</v>
      </c>
    </row>
    <row r="14">
      <c r="A14" s="4" t="s">
        <v>12</v>
      </c>
      <c r="B14">
        <v>154.430065</v>
      </c>
    </row>
    <row r="15">
      <c r="A15" s="4" t="s">
        <v>13</v>
      </c>
      <c r="B15">
        <v>0.155</v>
      </c>
    </row>
    <row r="16">
      <c r="A16" s="4" t="s">
        <v>14</v>
      </c>
      <c r="B16">
        <v>2.6</v>
      </c>
    </row>
    <row r="17">
      <c r="A17" s="4" t="s">
        <v>15</v>
      </c>
      <c r="B17">
        <v>1.7</v>
      </c>
    </row>
    <row r="18">
      <c r="A18" s="4" t="s">
        <v>16</v>
      </c>
      <c r="B18">
        <v>0.8</v>
      </c>
    </row>
    <row r="19">
      <c r="A19" s="4" t="s">
        <v>17</v>
      </c>
      <c r="B19">
        <v>119.21</v>
      </c>
    </row>
    <row r="20">
      <c r="A20" s="3" t="s">
        <v>18</v>
      </c>
    </row>
    <row r="21">
      <c r="A21" s="4" t="s">
        <v>19</v>
      </c>
      <c r="B21" t="str">
        <f>(Model!$B$7/Model!$B$19)</f>
      </c>
    </row>
    <row r="22">
      <c r="A22" s="4" t="s">
        <v>20</v>
      </c>
      <c r="B22" t="str">
        <f>(Model!$B$16-Model!$B$17)</f>
      </c>
    </row>
    <row r="23">
      <c r="A23" s="4" t="s">
        <v>21</v>
      </c>
      <c r="B23" t="str">
        <f>(Model!$B$9*Model!$B$8)</f>
      </c>
    </row>
    <row r="24">
      <c r="A24" s="4" t="s">
        <v>22</v>
      </c>
      <c r="B24" t="str">
        <f>((Model!$B$10*1000)/Model!$B$6)</f>
      </c>
    </row>
    <row r="25">
      <c r="A25" s="4" t="s">
        <v>23</v>
      </c>
      <c r="B25" t="str">
        <f>((Model!$B$19*Model!$B$14)/1000)</f>
      </c>
    </row>
    <row r="26">
      <c r="A26" s="4" t="s">
        <v>24</v>
      </c>
      <c r="B26" t="str">
        <f>(1+((Model!$B$8*(1+Model!$B$13))/Model!$B$21))</f>
      </c>
    </row>
    <row r="27">
      <c r="A27" s="4" t="s">
        <v>25</v>
      </c>
      <c r="B27" t="str">
        <f>(Model!$B$23*(1-Model!$B$15))</f>
      </c>
    </row>
    <row r="28">
      <c r="A28" s="4" t="s">
        <v>26</v>
      </c>
      <c r="B28" t="str">
        <f>(Model!$B$14-Model!$B$24)</f>
      </c>
    </row>
    <row r="29">
      <c r="A29" s="4" t="s">
        <v>27</v>
      </c>
      <c r="B29" t="str">
        <f>(Model!$B$24/Model!$B$14)</f>
      </c>
    </row>
    <row r="30">
      <c r="A30" s="4" t="s">
        <v>28</v>
      </c>
      <c r="B30" t="str">
        <f>(Model!$B$16+Model!$B$27)</f>
      </c>
    </row>
    <row r="31">
      <c r="A31" s="4" t="s">
        <v>29</v>
      </c>
      <c r="B31" t="str">
        <f>(((Model!$B$18*(Model!$B$14+Model!$B$28))/2)/1000)</f>
      </c>
    </row>
    <row r="32">
      <c r="A32" s="4" t="s">
        <v>30</v>
      </c>
      <c r="B32" t="str">
        <f>((Model!$B$30*1000)/Model!$B$28)</f>
      </c>
    </row>
    <row r="33">
      <c r="A33" s="4" t="s">
        <v>31</v>
      </c>
      <c r="B33" t="str">
        <f>((((Model!$B$25+Model!$B$22)+Model!$B$27)-Model!$B$31)-Model!$B$10)</f>
      </c>
    </row>
    <row r="34">
      <c r="A34" s="4" t="s">
        <v>32</v>
      </c>
      <c r="B34" t="str">
        <f>(Model!$B$32*Model!$B$11)</f>
      </c>
    </row>
    <row r="35">
      <c r="A35" s="4" t="s">
        <v>33</v>
      </c>
      <c r="B35" t="str">
        <f>(Model!$B$7/Model!$B$32)</f>
      </c>
    </row>
    <row r="36">
      <c r="A36" s="4" t="s">
        <v>34</v>
      </c>
      <c r="B36" t="str">
        <f>((Model!$B$33*1000)/Model!$B$28)</f>
      </c>
    </row>
    <row r="37">
      <c r="A37" s="4" t="s">
        <v>35</v>
      </c>
      <c r="B37" t="str">
        <f>((Model!$B$34*Model!$B$28)/1000)</f>
      </c>
    </row>
    <row r="38">
      <c r="A38" s="4" t="s">
        <v>36</v>
      </c>
      <c r="B38" t="str">
        <f>((Model!$B$34/Model!$B$7)-1)</f>
      </c>
    </row>
    <row r="39">
      <c r="A39" s="4" t="s">
        <v>37</v>
      </c>
      <c r="B39" t="str">
        <f>(Model!$B$34/Model!$B$36)</f>
      </c>
    </row>
    <row r="40">
      <c r="A40" s="3" t="s">
        <v>38</v>
      </c>
    </row>
    <row r="41">
      <c r="A41" s="9" t="s">
        <v>39</v>
      </c>
      <c r="B41" s="5" t="str">
        <f>Model!$B$34</f>
      </c>
    </row>
    <row r="42">
      <c r="A42" s="9" t="s">
        <v>40</v>
      </c>
      <c r="B42" s="6" t="str">
        <f>Model!$B$38</f>
      </c>
    </row>
    <row r="43">
      <c r="A43" s="4" t="s">
        <v>41</v>
      </c>
      <c r="B43" s="10" t="str">
        <f>Model!$B$30</f>
      </c>
    </row>
    <row r="44">
      <c r="A44" s="4" t="s">
        <v>42</v>
      </c>
      <c r="B44" s="11" t="str">
        <f>Model!$B$37</f>
      </c>
    </row>
    <row r="45">
      <c r="A45" s="4" t="s">
        <v>43</v>
      </c>
      <c r="B45" s="5" t="str">
        <f>Model!$B$32</f>
      </c>
    </row>
    <row r="46">
      <c r="A46" s="4" t="s">
        <v>44</v>
      </c>
      <c r="B46" s="5" t="str">
        <f>Model!$B$36</f>
      </c>
    </row>
    <row r="47">
      <c r="A47" s="4" t="s">
        <v>45</v>
      </c>
      <c r="B47" s="12" t="str">
        <f>Model!$B$39</f>
      </c>
    </row>
    <row r="48">
      <c r="A48" s="4" t="s">
        <v>46</v>
      </c>
      <c r="B48" s="8" t="str">
        <f>Model!$B$35</f>
      </c>
    </row>
    <row r="49">
      <c r="A49" s="4" t="s">
        <v>47</v>
      </c>
      <c r="B49" s="12" t="str">
        <f>Model!$B$26</f>
      </c>
    </row>
    <row r="50">
      <c r="A50" s="4" t="s">
        <v>48</v>
      </c>
      <c r="B50" s="6" t="str">
        <f>Model!$B$29</f>
      </c>
    </row>
    <row r="52">
      <c r="A52" s="3" t="s">
        <v>49</v>
      </c>
    </row>
    <row r="53">
      <c r="A53" s="13" t="s">
        <v>9</v>
      </c>
      <c r="B53" s="7">
        <v>1</v>
      </c>
      <c r="C53" s="7">
        <v>1.5</v>
      </c>
      <c r="D53" s="7">
        <v>2</v>
      </c>
      <c r="E53" s="7">
        <v>2.5</v>
      </c>
      <c r="F53" s="7">
        <v>3</v>
      </c>
    </row>
    <row r="54">
      <c r="A54" s="8">
        <v>7</v>
      </c>
      <c r="B54" s="5">
        <v>128.82406051804173</v>
      </c>
      <c r="C54" s="5">
        <v>132.7553111911275</v>
      </c>
      <c r="D54" s="5">
        <v>136.68656186421327</v>
      </c>
      <c r="E54" s="5">
        <v>140.61781253729907</v>
      </c>
      <c r="F54" s="5">
        <v>144.54906321038484</v>
      </c>
    </row>
    <row r="55">
      <c r="A55" s="8">
        <v>8</v>
      </c>
      <c r="B55" s="5">
        <v>147.22749773490483</v>
      </c>
      <c r="C55" s="5">
        <v>151.72035564700286</v>
      </c>
      <c r="D55" s="5">
        <v>156.2132135591009</v>
      </c>
      <c r="E55" s="5">
        <v>160.70607147119892</v>
      </c>
      <c r="F55" s="5">
        <v>165.19892938329696</v>
      </c>
    </row>
    <row r="56">
      <c r="A56" s="8">
        <v>8.5</v>
      </c>
      <c r="B56" s="5">
        <v>156.42921634333638</v>
      </c>
      <c r="C56" s="5">
        <v>161.20287787494055</v>
      </c>
      <c r="D56" s="5">
        <v>165.9765394065447</v>
      </c>
      <c r="E56" s="5">
        <v>170.75020093814885</v>
      </c>
      <c r="F56" s="5">
        <v>175.52386246975303</v>
      </c>
    </row>
    <row r="57">
      <c r="A57" s="8">
        <v>9.5</v>
      </c>
      <c r="B57" s="5">
        <v>174.83265356019947</v>
      </c>
      <c r="C57" s="5">
        <v>180.16792233081588</v>
      </c>
      <c r="D57" s="5">
        <v>185.50319110143232</v>
      </c>
      <c r="E57" s="5">
        <v>190.83845987204873</v>
      </c>
      <c r="F57" s="5">
        <v>196.17372864266514</v>
      </c>
    </row>
    <row r="58">
      <c r="A58" s="8">
        <v>11</v>
      </c>
      <c r="B58" s="5">
        <v>202.43780938549415</v>
      </c>
      <c r="C58" s="5">
        <v>208.61548901462893</v>
      </c>
      <c r="D58" s="5">
        <v>214.79316864376372</v>
      </c>
      <c r="E58" s="5">
        <v>220.97084827289854</v>
      </c>
      <c r="F58" s="5">
        <v>227.14852790203332</v>
      </c>
    </row>
    <row r="60">
      <c r="A60" s="3" t="s">
        <v>50</v>
      </c>
    </row>
    <row r="61">
      <c r="A61" s="4" t="s">
        <v>51</v>
      </c>
      <c r="B61" t="s">
        <v>52</v>
      </c>
    </row>
    <row r="62">
      <c r="A62" s="4" t="s">
        <v>53</v>
      </c>
      <c r="B62" t="s">
        <v>54</v>
      </c>
    </row>
    <row r="63">
      <c r="A63" s="4" t="s">
        <v>55</v>
      </c>
      <c r="B63" t="s">
        <v>56</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66</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57</v>
      </c>
      <c r="B1" s="3" t="s">
        <v>58</v>
      </c>
      <c r="C1" s="3" t="s">
        <v>59</v>
      </c>
    </row>
    <row r="2">
      <c r="A2" t="s">
        <v>60</v>
      </c>
      <c r="B2" t="s">
        <v>61</v>
      </c>
      <c r="C2" t="s">
        <v>62</v>
      </c>
    </row>
    <row r="3">
      <c r="A3" t="s">
        <v>63</v>
      </c>
      <c r="B3" t="s">
        <v>64</v>
      </c>
      <c r="C3" t="s">
        <v>62</v>
      </c>
    </row>
    <row r="4">
      <c r="A4" t="s">
        <v>65</v>
      </c>
      <c r="B4" t="s">
        <v>52</v>
      </c>
      <c r="C4" t="s">
        <v>62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