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ebt_m">Model!$B$10</definedName>
    <definedName name="diluted_shares_m">Model!$B$11</definedName>
    <definedName name="gold_sales_koz">Model!$B$14</definedName>
    <definedName name="other_cash_leakage_m">Model!$B$15</definedName>
    <definedName name="silver_sales_moz">Model!$B$21</definedName>
    <definedName name="tax_rate">Model!$B$23</definedName>
    <definedName name="upside_vs_price">Model!$B$36</definedName>
    <definedName name="corporate_overhead_m">Model!$B$8</definedName>
    <definedName name="gold_aisc_per_oz">Model!$B$12</definedName>
    <definedName name="required_cash_m">Model!$B$17</definedName>
    <definedName name="gold_margin_per_oz">Model!$B$26</definedName>
    <definedName name="silver_fcf_before_tax_m">Model!$B$28</definedName>
    <definedName name="target_ev_to_fcf">Model!$B$29</definedName>
    <definedName name="implied_price_per_share">Model!$B$35</definedName>
    <definedName name="normalized_fcf_m">Model!$B$32</definedName>
    <definedName name="silver_price">Model!$B$20</definedName>
    <definedName name="cash_m">Model!$B$7</definedName>
    <definedName name="current_price">Model!$B$9</definedName>
    <definedName name="target_fcf_yield">Model!$B$22</definedName>
    <definedName name="pro_forma_cash_m">Model!$B$27</definedName>
    <definedName name="silver_aisc_per_oz">Model!$B$19</definedName>
    <definedName name="excess_cash_m">Model!$B$30</definedName>
    <definedName name="pre_tax_fcf_m">Model!$B$31</definedName>
    <definedName name="enterprise_value_m">Model!$B$33</definedName>
    <definedName name="gold_price">Model!$B$13</definedName>
    <definedName name="post_quarter_buybacks_m">Model!$B$16</definedName>
    <definedName name="residual_copler_liability_m">Model!$B$18</definedName>
    <definedName name="gold_fcf_before_tax_m">Model!$B$25</definedName>
    <definedName name="implied_equity_m">Model!$B$34</definedName>
  </definedNames>
  <calcPr calcId="122211" fullCalcOnLoad="true"/>
</workbook>
</file>

<file path=xl/sharedStrings.xml><?xml version="1.0" encoding="utf-8"?>
<sst xmlns="http://schemas.openxmlformats.org/spreadsheetml/2006/main" count="74" uniqueCount="74">
  <si>
    <t>SSR Mining Americas FCF yield valuation</t>
  </si>
  <si>
    <t xml:space="preserve">Run-rate FCF yield valuation for SSR Mining after the Çöpler sale and Hod Maden royalty conversion. Americas gold/silver margins are capitalized at a target FCF yield; excess cash (after required liquidity and residual Çöpler items) is added. Methodology fits a precious-metals miner (commodity-linked FCF capitalization), not a tech-style P/E. Refreshed Sep 10, 2026 with gold near $4,400 and SSRM ~$37.60.
</t>
  </si>
  <si>
    <t>As of 2026-09-10  ·  Currency: USD  ·  https://modeledge.ai/model/fm_d6245ed001c8189a96fe2bb5bfca0891</t>
  </si>
  <si>
    <t>Run-rate</t>
  </si>
  <si>
    <t>Inputs</t>
  </si>
  <si>
    <t>June 30 cash</t>
  </si>
  <si>
    <t>Corporate G&amp;A and SBC</t>
  </si>
  <si>
    <t>Current price</t>
  </si>
  <si>
    <t>Debt</t>
  </si>
  <si>
    <t>Diluted shares</t>
  </si>
  <si>
    <t>Gold AISC</t>
  </si>
  <si>
    <t>Gold price</t>
  </si>
  <si>
    <t>Gold sold</t>
  </si>
  <si>
    <t>Growth exploration and other leakage</t>
  </si>
  <si>
    <t>Post-quarter buybacks through July 31</t>
  </si>
  <si>
    <t>Required operating cash</t>
  </si>
  <si>
    <t>Residual Çöpler closing/tax reserve</t>
  </si>
  <si>
    <t>Silver AISC</t>
  </si>
  <si>
    <t>Silver price</t>
  </si>
  <si>
    <t>Silver sold</t>
  </si>
  <si>
    <t>Target FCF yield</t>
  </si>
  <si>
    <t>Cash tax rate</t>
  </si>
  <si>
    <t>Calculations</t>
  </si>
  <si>
    <t>gold_fcf_before_tax_m</t>
  </si>
  <si>
    <t>gold_margin_per_oz</t>
  </si>
  <si>
    <t>pro_forma_cash_m</t>
  </si>
  <si>
    <t>silver_fcf_before_tax_m</t>
  </si>
  <si>
    <t>target_ev_to_fcf</t>
  </si>
  <si>
    <t>excess_cash_m</t>
  </si>
  <si>
    <t>pre_tax_fcf_m</t>
  </si>
  <si>
    <t>normalized_fcf_m</t>
  </si>
  <si>
    <t>enterprise_value_m</t>
  </si>
  <si>
    <t>implied_equity_m</t>
  </si>
  <si>
    <t>implied_price_per_share</t>
  </si>
  <si>
    <t>upside_vs_price</t>
  </si>
  <si>
    <t>Outputs</t>
  </si>
  <si>
    <t>Fair value</t>
  </si>
  <si>
    <t>Upside vs current price</t>
  </si>
  <si>
    <t>Normalized FCF</t>
  </si>
  <si>
    <t>Implied equity value</t>
  </si>
  <si>
    <t>Operating enterprise value</t>
  </si>
  <si>
    <t>Excess cash</t>
  </si>
  <si>
    <t>Gold margin/oz</t>
  </si>
  <si>
    <t>Target EV/FCF</t>
  </si>
  <si>
    <t>Normalized run-rate FCF bridge ($M)</t>
  </si>
  <si>
    <t>Gold margin after mine AISC</t>
  </si>
  <si>
    <t>Silver margin after mine AISC</t>
  </si>
  <si>
    <t>- Corporate G&amp;A and SBC</t>
  </si>
  <si>
    <t>- Growth exploration and other</t>
  </si>
  <si>
    <t>= Pre-tax FCF</t>
  </si>
  <si>
    <t>= Normalized after-tax FCF</t>
  </si>
  <si>
    <t>Scenarios (reference)</t>
  </si>
  <si>
    <t>base</t>
  </si>
  <si>
    <t/>
  </si>
  <si>
    <t>bear</t>
  </si>
  <si>
    <t>corporate_overhead_m = 135, gold_aisc_per_oz = 2500, gold_price = 3500, gold_sales_koz = 360, other_cash_leakage_m = 130, required_cash_m = 350, residual_copler_liability_m = 250, silver_aisc_per_oz = 24, silver_price = 40, silver_sales_moz = 6.25, target_fcf_yield = 0.14, tax_rate = 0.28</t>
  </si>
  <si>
    <t>bull</t>
  </si>
  <si>
    <t>corporate_overhead_m = 115, gold_aisc_per_oz = 2100, gold_price = 5000, gold_sales_koz = 410, other_cash_leakage_m = 50, required_cash_m = 250, residual_copler_liability_m = 50, silver_aisc_per_oz = 19, silver_price = 75, silver_sales_moz = 7, target_fcf_yield = 0.07, tax_rate = 0.22</t>
  </si>
  <si>
    <t>Claim</t>
  </si>
  <si>
    <t>URL</t>
  </si>
  <si>
    <t>Accessed</t>
  </si>
  <si>
    <t>SSRM last was about $37.60 on 2026-09-09 with market cap near $7.8B.</t>
  </si>
  <si>
    <t>https://www.nasdaq.com/market-activity/stocks/ssrm</t>
  </si>
  <si>
    <t>Q2 2026 continuing ops produced 101,959 GEO at AISC $2,622/oz; H1 211,873 GEO at AISC $2,521; FY2026 guidance 450-535 koz GEO maintained with AISC trending to top of range and H2/Q4-weighted production.</t>
  </si>
  <si>
    <t>https://www.sec.gov/Archives/edgar/data/921638/000092163826000082/ssrminingreportssecondquar.htm</t>
  </si>
  <si>
    <t>June 30, 2026 cash $1,783.0M with no long-term debt after ~$1.49B Çöpler proceeds; July 31 shares 203.909M; post-quarter buybacks $109.2M through July 31.</t>
  </si>
  <si>
    <t>https://www.sec.gov/Archives/edgar/data/921638/000092163826000081/ssrm-20260630.htm</t>
  </si>
  <si>
    <t>Çöpler 80% stake sold June 24, 2026 to Cengiz Holding for about $1.49B cash; Hod Maden 20% sold July 17, 2026 for uncapped 4% NSR — SSR is Americas-only.</t>
  </si>
  <si>
    <t>https://www.sec.gov/Archives/edgar/data/921638/000094787126000674/ss6513309_8k.htm</t>
  </si>
  <si>
    <t>Spot gold about $4,414/oz on 2026-09-10 (Reuters); base uses $4,400 as near-spot through-cycle reference, not the late-August peak near $4,700.</t>
  </si>
  <si>
    <t>https://www.reuters.com/world/india/gold-edges-higher-weaker-dollar-us-inflation-data-focus-2026-09-10/</t>
  </si>
  <si>
    <t>Independent coverage still frames SSRM as cheap post-Çöpler cash-in; RBC Outperform with $40 PT cited around capital-return restart.</t>
  </si>
  <si>
    <t>https://seekingalpha.com/article/4943390-ssr-mining-stock-cash-in-and-shares-are-still-cheap</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</si>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</sst>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
    <numFmt numFmtId="165" formatCode="&quot;$&quot;0.00"/>
    <numFmt numFmtId="166" formatCode="#,##0.0"/>
    <numFmt numFmtId="167" formatCode="0.00"/>
    <numFmt numFmtId="168" formatCode="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1783</v>
      </c>
    </row>
    <row r="8">
      <c r="A8" s="5" t="s">
        <v>6</v>
      </c>
      <c r="B8">
        <v>122.5</v>
      </c>
    </row>
    <row r="9">
      <c r="A9" s="5" t="s">
        <v>7</v>
      </c>
      <c r="B9" s="7">
        <v>37.6</v>
      </c>
    </row>
    <row r="10">
      <c r="A10" s="5" t="s">
        <v>8</v>
      </c>
      <c r="B10">
        <v>0</v>
      </c>
    </row>
    <row r="11">
      <c r="A11" s="5" t="s">
        <v>9</v>
      </c>
      <c r="B11" s="8">
        <v>203.909</v>
      </c>
    </row>
    <row r="12">
      <c r="A12" s="5" t="s">
        <v>10</v>
      </c>
      <c r="B12" s="6">
        <v>2300</v>
      </c>
    </row>
    <row r="13">
      <c r="A13" s="5" t="s">
        <v>11</v>
      </c>
      <c r="B13" s="6">
        <v>4400</v>
      </c>
    </row>
    <row r="14">
      <c r="A14" s="5" t="s">
        <v>12</v>
      </c>
      <c r="B14">
        <v>387.5</v>
      </c>
    </row>
    <row r="15">
      <c r="A15" s="5" t="s">
        <v>13</v>
      </c>
      <c r="B15">
        <v>90</v>
      </c>
    </row>
    <row r="16">
      <c r="A16" s="5" t="s">
        <v>14</v>
      </c>
      <c r="B16">
        <v>109.2</v>
      </c>
    </row>
    <row r="17">
      <c r="A17" s="5" t="s">
        <v>15</v>
      </c>
      <c r="B17">
        <v>300</v>
      </c>
    </row>
    <row r="18">
      <c r="A18" s="5" t="s">
        <v>16</v>
      </c>
      <c r="B18">
        <v>100</v>
      </c>
    </row>
    <row r="19">
      <c r="A19" s="5" t="s">
        <v>17</v>
      </c>
      <c r="B19" s="9">
        <v>21</v>
      </c>
    </row>
    <row r="20">
      <c r="A20" s="5" t="s">
        <v>18</v>
      </c>
      <c r="B20" s="9">
        <v>55</v>
      </c>
    </row>
    <row r="21">
      <c r="A21" s="5" t="s">
        <v>19</v>
      </c>
      <c r="B21">
        <v>6.625</v>
      </c>
    </row>
    <row r="22">
      <c r="A22" s="5" t="s">
        <v>20</v>
      </c>
      <c r="B22" s="10">
        <v>0.09</v>
      </c>
    </row>
    <row r="23">
      <c r="A23" s="5" t="s">
        <v>21</v>
      </c>
      <c r="B23" s="10">
        <v>0.25</v>
      </c>
    </row>
    <row r="24">
      <c r="A24" s="4" t="s">
        <v>22</v>
      </c>
    </row>
    <row r="25">
      <c r="A25" s="5" t="s">
        <v>23</v>
      </c>
      <c r="B25" t="str">
        <f>((Model!$B$14*(Model!$B$13-Model!$B$12))/1000)</f>
      </c>
    </row>
    <row r="26">
      <c r="A26" s="5" t="s">
        <v>24</v>
      </c>
      <c r="B26" t="str">
        <f>(Model!$B$13-Model!$B$12)</f>
      </c>
    </row>
    <row r="27">
      <c r="A27" s="5" t="s">
        <v>25</v>
      </c>
      <c r="B27" t="str">
        <f>(Model!$B$7-Model!$B$16)</f>
      </c>
    </row>
    <row r="28">
      <c r="A28" s="5" t="s">
        <v>26</v>
      </c>
      <c r="B28" t="str">
        <f>(Model!$B$21*(Model!$B$20-Model!$B$19))</f>
      </c>
    </row>
    <row r="29">
      <c r="A29" s="5" t="s">
        <v>27</v>
      </c>
      <c r="B29" t="str">
        <f>(1/Model!$B$22)</f>
      </c>
    </row>
    <row r="30">
      <c r="A30" s="5" t="s">
        <v>28</v>
      </c>
      <c r="B30" t="str">
        <f>(((Model!$B$27-Model!$B$10)-Model!$B$18)-Model!$B$17)</f>
      </c>
    </row>
    <row r="31">
      <c r="A31" s="5" t="s">
        <v>29</v>
      </c>
      <c r="B31" t="str">
        <f>(((Model!$B$25+Model!$B$28)-Model!$B$8)-Model!$B$15)</f>
      </c>
    </row>
    <row r="32">
      <c r="A32" s="5" t="s">
        <v>30</v>
      </c>
      <c r="B32" t="str">
        <f>(Model!$B$31*(1-Model!$B$23))</f>
      </c>
    </row>
    <row r="33">
      <c r="A33" s="5" t="s">
        <v>31</v>
      </c>
      <c r="B33" t="str">
        <f>(Model!$B$32/Model!$B$22)</f>
      </c>
    </row>
    <row r="34">
      <c r="A34" s="5" t="s">
        <v>32</v>
      </c>
      <c r="B34" t="str">
        <f>(Model!$B$33+Model!$B$30)</f>
      </c>
    </row>
    <row r="35">
      <c r="A35" s="5" t="s">
        <v>33</v>
      </c>
      <c r="B35" t="str">
        <f>(Model!$B$34/Model!$B$11)</f>
      </c>
    </row>
    <row r="36">
      <c r="A36" s="5" t="s">
        <v>34</v>
      </c>
      <c r="B36" t="str">
        <f>((Model!$B$35/Model!$B$9)-1)</f>
      </c>
    </row>
    <row r="37">
      <c r="A37" s="4" t="s">
        <v>35</v>
      </c>
    </row>
    <row r="38">
      <c r="A38" s="5" t="s">
        <v>36</v>
      </c>
      <c r="B38" s="7" t="str">
        <f>Model!$B$35</f>
      </c>
    </row>
    <row r="39">
      <c r="A39" s="5" t="s">
        <v>37</v>
      </c>
      <c r="B39" s="10" t="str">
        <f>Model!$B$36</f>
      </c>
    </row>
    <row r="40">
      <c r="A40" s="5" t="s">
        <v>38</v>
      </c>
      <c r="B40" s="6" t="str">
        <f>Model!$B$32</f>
      </c>
    </row>
    <row r="41">
      <c r="A41" s="5" t="s">
        <v>39</v>
      </c>
      <c r="B41" s="6" t="str">
        <f>Model!$B$34</f>
      </c>
    </row>
    <row r="42">
      <c r="A42" s="5" t="s">
        <v>40</v>
      </c>
      <c r="B42" s="6" t="str">
        <f>Model!$B$33</f>
      </c>
    </row>
    <row r="43">
      <c r="A43" s="5" t="s">
        <v>41</v>
      </c>
      <c r="B43" s="6" t="str">
        <f>Model!$B$30</f>
      </c>
    </row>
    <row r="44">
      <c r="A44" s="5" t="s">
        <v>42</v>
      </c>
      <c r="B44" s="6" t="str">
        <f>Model!$B$26</f>
      </c>
    </row>
    <row r="45">
      <c r="A45" s="5" t="s">
        <v>43</v>
      </c>
      <c r="B45" s="11" t="str">
        <f>Model!$B$29</f>
      </c>
    </row>
    <row r="47">
      <c r="A47" s="4" t="s">
        <v>44</v>
      </c>
    </row>
    <row r="48">
      <c r="B48" s="3" t="s">
        <v>3</v>
      </c>
    </row>
    <row r="49">
      <c r="A49" s="5" t="s">
        <v>45</v>
      </c>
      <c r="B49" s="6" t="str">
        <f>Model!$B$25</f>
      </c>
    </row>
    <row r="50">
      <c r="A50" s="5" t="s">
        <v>46</v>
      </c>
      <c r="B50" s="6" t="str">
        <f>Model!$B$28</f>
      </c>
    </row>
    <row r="51">
      <c r="A51" s="5" t="s">
        <v>47</v>
      </c>
      <c r="B51" s="6" t="str">
        <f>(0-Model!$B$8)</f>
      </c>
    </row>
    <row r="52">
      <c r="A52" s="5" t="s">
        <v>48</v>
      </c>
      <c r="B52" s="6" t="str">
        <f>(0-Model!$B$15)</f>
      </c>
    </row>
    <row r="53">
      <c r="A53" s="5" t="s">
        <v>49</v>
      </c>
      <c r="B53" s="6" t="str">
        <f>Model!$B$31</f>
      </c>
    </row>
    <row r="54">
      <c r="A54" s="5" t="s">
        <v>50</v>
      </c>
      <c r="B54" s="6" t="str">
        <f>Model!$B$32</f>
      </c>
    </row>
    <row r="56">
      <c r="A56" s="4" t="s">
        <v>51</v>
      </c>
    </row>
    <row r="57">
      <c r="A57" s="5" t="s">
        <v>52</v>
      </c>
      <c r="B57" t="s">
        <v>53</v>
      </c>
    </row>
    <row r="58">
      <c r="A58" s="5" t="s">
        <v>54</v>
      </c>
      <c r="B58" t="s">
        <v>55</v>
      </c>
    </row>
    <row r="59">
      <c r="A59" s="5" t="s">
        <v>56</v>
      </c>
      <c r="B59" t="s">
        <v>57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58</v>
      </c>
      <c r="B1" s="4" t="s">
        <v>59</v>
      </c>
      <c r="C1" s="4" t="s">
        <v>60</v>
      </c>
    </row>
    <row r="2">
      <c r="A2" t="s">
        <v>61</v>
      </c>
      <c r="B2" t="s">
        <v>62</v>
      </c>
      <c r="C2" t="s">
        <v>53</v>
      </c>
    </row>
    <row r="3">
      <c r="A3" t="s">
        <v>63</v>
      </c>
      <c r="B3" t="s">
        <v>64</v>
      </c>
      <c r="C3" t="s">
        <v>53</v>
      </c>
    </row>
    <row r="4">
      <c r="A4" t="s">
        <v>65</v>
      </c>
      <c r="B4" t="s">
        <v>66</v>
      </c>
      <c r="C4" t="s">
        <v>53</v>
      </c>
    </row>
    <row r="5">
      <c r="A5" t="s">
        <v>67</v>
      </c>
      <c r="B5" t="s">
        <v>68</v>
      </c>
      <c r="C5" t="s">
        <v>53</v>
      </c>
    </row>
    <row r="6">
      <c r="A6" t="s">
        <v>69</v>
      </c>
      <c r="B6" t="s">
        <v>70</v>
      </c>
      <c r="C6" t="s">
        <v>53</v>
      </c>
    </row>
    <row r="7">
      <c r="A7" t="s">
        <v>71</v>
      </c>
      <c r="B7" t="s">
        <v>72</v>
      </c>
      <c r="C7" t="s">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