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Model!$B$10</definedName>
    <definedName name="ev_arr_multiple">Model!$B$12</definedName>
    <definedName name="execution_discount_pct">Model!$B$13</definedName>
    <definedName name="operating_ev_b">Model!$B$17</definedName>
    <definedName name="implied_equity_value_b">Model!$B$19</definedName>
    <definedName name="upside">Model!$B$22</definedName>
    <definedName name="convert_notes_b">Model!$B$9</definedName>
    <definedName name="diluted_shares_m">Model!$B$11</definedName>
    <definedName name="market_equity_b">Model!$B$15</definedName>
    <definedName name="net_cash_b">Model!$B$16</definedName>
    <definedName name="market_ev_b">Model!$B$18</definedName>
    <definedName name="cash_b">Model!$B$7</definedName>
    <definedName name="contracted_arr_b">Model!$B$8</definedName>
    <definedName name="market_implied_ev_arr">Model!$B$20</definedName>
    <definedName name="fair_value">Model!$B$21</definedName>
  </definedNames>
  <calcPr calcId="122211" fullCalcOnLoad="true"/>
</workbook>
</file>

<file path=xl/sharedStrings.xml><?xml version="1.0" encoding="utf-8"?>
<sst xmlns="http://schemas.openxmlformats.org/spreadsheetml/2006/main" count="57" uniqueCount="57">
  <si>
    <t>SharonAI 2027 EV/ARR</t>
  </si>
  <si>
    <t xml:space="preserve">Original EV/ARR on 2027 contracted run-rate. Not the public CRWV-NBIS-BRUN market-cap/ARR blend and not TCV/term treated as live 2026 ARR. First 950m cluster accepted 20 Aug 2026. Net cash after convert fair value.
</t>
  </si>
  <si>
    <t>As of 2026-08-26  ·  Currency: USD  ·  https://modeledge.ai/model/fm_d7ef19f48771b5ac076590248b53fc33</t>
  </si>
  <si>
    <t>Valuation</t>
  </si>
  <si>
    <t>Inputs</t>
  </si>
  <si>
    <t>Cash</t>
  </si>
  <si>
    <t>2027 contracted run-rate</t>
  </si>
  <si>
    <t>Convertible notes fair value</t>
  </si>
  <si>
    <t>Current price</t>
  </si>
  <si>
    <t>Economic diluted shares</t>
  </si>
  <si>
    <t>Applied EV / ARR multiple</t>
  </si>
  <si>
    <t>Execution discount</t>
  </si>
  <si>
    <t>Calculations</t>
  </si>
  <si>
    <t>market_equity_b</t>
  </si>
  <si>
    <t>net_cash_b</t>
  </si>
  <si>
    <t>operating_ev_b</t>
  </si>
  <si>
    <t>market_ev_b</t>
  </si>
  <si>
    <t>implied_equity_value_b</t>
  </si>
  <si>
    <t>market_implied_ev_arr</t>
  </si>
  <si>
    <t>fair_value</t>
  </si>
  <si>
    <t>upside</t>
  </si>
  <si>
    <t>Outputs</t>
  </si>
  <si>
    <t>Fair value</t>
  </si>
  <si>
    <t>Upside/downside</t>
  </si>
  <si>
    <t>Operating EV</t>
  </si>
  <si>
    <t>Net cash</t>
  </si>
  <si>
    <t>Implied equity value</t>
  </si>
  <si>
    <t>Market-implied EV/ARR</t>
  </si>
  <si>
    <t>SharonAI 2027 EV/ARR bridge</t>
  </si>
  <si>
    <t>Equity value</t>
  </si>
  <si>
    <t>Fair value per share</t>
  </si>
  <si>
    <t>Scenarios (reference)</t>
  </si>
  <si>
    <t>base</t>
  </si>
  <si>
    <t>cash_b = 1.861, contracted_arr_b = 0.9, convert_notes_b = 1.007, diluted_shares_m = 42.18, ev_arr_multiple = 4.5, execution_discount_pct = 0.25</t>
  </si>
  <si>
    <t>bear</t>
  </si>
  <si>
    <t>cash_b = 1.5, contracted_arr_b = 0.45, convert_notes_b = 1.01, diluted_shares_m = 45, ev_arr_multiple = 2.5, execution_discount_pct = 0.45</t>
  </si>
  <si>
    <t>bull</t>
  </si>
  <si>
    <t>cash_b = 1.86, contracted_arr_b = 1.345, convert_notes_b = 1.007, diluted_shares_m = 42.18, ev_arr_multiple = 5.5, execution_discount_pct = 0.1</t>
  </si>
  <si>
    <t>Claim</t>
  </si>
  <si>
    <t>URL</t>
  </si>
  <si>
    <t>Accessed</t>
  </si>
  <si>
    <t>Q2 2026 revenue $1.9M. Adj EBITDA $0.6M. Cash $1.861B. TCV $8.8B. NVIDIA $4.9B / 40k GB300. $950M take-or-pay. Subsequent $1.32B NZ and $373M B300. 212MW secured / 120MW contracted.</t>
  </si>
  <si>
    <t>https://sharonai.com/press-releases/sharon-ai-reports-second-quarter-2026-results/</t>
  </si>
  <si>
    <t/>
  </si>
  <si>
    <t>30 Jun / 5 Aug 10-Q cover: Class A 35,667,164 Class B 136,341. Prefunded warrants issued 6,374,823 at $0.0001; share count unchanged so they remain out. Converts carrying $1,006.5M.</t>
  </si>
  <si>
    <t>https://www.sec.gov/Archives/edgar/data/2068385/000149315226036377/form10-q.htm</t>
  </si>
  <si>
    <t>20 Aug 2026 first phase of the $950M contract customer-accepted. Revenue Q3-Q4 2026.</t>
  </si>
  <si>
    <t>https://www.sec.gov/Archives/edgar/data/2068385/000149315226039364/ex99-1.htm</t>
  </si>
  <si>
    <t>4 Aug 2026 $373M five-year take-or-pay, 2,048 B300s, revenue Q1 2027. Over $4/GPU-hr.</t>
  </si>
  <si>
    <t>https://www.sec.gov/Archives/edgar/data/2068385/000149315226035925/ex99-1.htm</t>
  </si>
  <si>
    <t>16 Jul 2026 $1.32B five-year NZ AI-lab take-or-pay.</t>
  </si>
  <si>
    <t>https://www.sec.gov/Archives/edgar/data/2068385/000149315226033457/ex99-1.htm</t>
  </si>
  <si>
    <t>21 Aug 2026 supplemental indenture on 6.00% converts due 2031 loosened debt and lien covenants.</t>
  </si>
  <si>
    <t>https://www.sec.gov/Archives/edgar/data/2068385/000149315226040152/form8-k.htm</t>
  </si>
  <si>
    <t>Named PTs 26 Aug 2026: B. Riley Buy $124, Cantor OW $109 (cut from $116 on 7 Aug), Lucid Buy $50, Compass Point Buy $50. Average of those four is $83.</t>
  </si>
  <si>
    <t>https://www.benzinga.com/quote/SHAZ/analyst-ratings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</si>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</sst>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0"/>
    <numFmt numFmtId="165" formatCode="&quot;$&quot;0.00"/>
    <numFmt numFmtId="166" formatCode="0.00"/>
    <numFmt numFmtId="167" formatCode="0%"/>
    <numFmt numFmtId="168" formatCode="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1.861</v>
      </c>
    </row>
    <row r="8">
      <c r="A8" s="5" t="s">
        <v>6</v>
      </c>
      <c r="B8" s="7">
        <v>0.9</v>
      </c>
    </row>
    <row r="9">
      <c r="A9" s="5" t="s">
        <v>7</v>
      </c>
      <c r="B9" s="6">
        <v>1.007</v>
      </c>
    </row>
    <row r="10">
      <c r="A10" s="5" t="s">
        <v>8</v>
      </c>
      <c r="B10" s="7">
        <v>59.59</v>
      </c>
    </row>
    <row r="11">
      <c r="A11" s="5" t="s">
        <v>9</v>
      </c>
      <c r="B11" s="8">
        <v>42.18</v>
      </c>
    </row>
    <row r="12">
      <c r="A12" s="5" t="s">
        <v>10</v>
      </c>
      <c r="B12">
        <v>4.5</v>
      </c>
    </row>
    <row r="13">
      <c r="A13" s="5" t="s">
        <v>11</v>
      </c>
      <c r="B13" s="9">
        <v>0.25</v>
      </c>
    </row>
    <row r="14">
      <c r="A14" s="4" t="s">
        <v>12</v>
      </c>
    </row>
    <row r="15">
      <c r="A15" s="5" t="s">
        <v>13</v>
      </c>
      <c r="B15" t="str">
        <f>((Model!$B$10*Model!$B$11)/1000)</f>
      </c>
    </row>
    <row r="16">
      <c r="A16" s="5" t="s">
        <v>14</v>
      </c>
      <c r="B16" t="str">
        <f>(Model!$B$7-Model!$B$9)</f>
      </c>
    </row>
    <row r="17">
      <c r="A17" s="5" t="s">
        <v>15</v>
      </c>
      <c r="B17" t="str">
        <f>((Model!$B$8*Model!$B$12)*(1-Model!$B$13))</f>
      </c>
    </row>
    <row r="18">
      <c r="A18" s="5" t="s">
        <v>16</v>
      </c>
      <c r="B18" t="str">
        <f>(Model!$B$15-Model!$B$16)</f>
      </c>
    </row>
    <row r="19">
      <c r="A19" s="5" t="s">
        <v>17</v>
      </c>
      <c r="B19" t="str">
        <f>(Model!$B$17+Model!$B$16)</f>
      </c>
    </row>
    <row r="20">
      <c r="A20" s="5" t="s">
        <v>18</v>
      </c>
      <c r="B20" t="str">
        <f>(Model!$B$18/Model!$B$8)</f>
      </c>
    </row>
    <row r="21">
      <c r="A21" s="5" t="s">
        <v>19</v>
      </c>
      <c r="B21" t="str">
        <f>((Model!$B$19*1000)/Model!$B$11)</f>
      </c>
    </row>
    <row r="22">
      <c r="A22" s="5" t="s">
        <v>20</v>
      </c>
      <c r="B22" t="str">
        <f>((Model!$B$21/Model!$B$10)-1)</f>
      </c>
    </row>
    <row r="23">
      <c r="A23" s="4" t="s">
        <v>21</v>
      </c>
    </row>
    <row r="24">
      <c r="A24" s="10" t="s">
        <v>22</v>
      </c>
      <c r="B24" s="7" t="str">
        <f>Model!$B$21</f>
      </c>
    </row>
    <row r="25">
      <c r="A25" s="5" t="s">
        <v>23</v>
      </c>
      <c r="B25" s="11" t="str">
        <f>Model!$B$22</f>
      </c>
    </row>
    <row r="26">
      <c r="A26" s="5" t="s">
        <v>24</v>
      </c>
      <c r="B26" s="7" t="str">
        <f>Model!$B$17</f>
      </c>
    </row>
    <row r="27">
      <c r="A27" s="5" t="s">
        <v>25</v>
      </c>
      <c r="B27" s="7" t="str">
        <f>Model!$B$16</f>
      </c>
    </row>
    <row r="28">
      <c r="A28" s="5" t="s">
        <v>26</v>
      </c>
      <c r="B28" s="7" t="str">
        <f>Model!$B$19</f>
      </c>
    </row>
    <row r="29">
      <c r="A29" s="5" t="s">
        <v>27</v>
      </c>
      <c r="B29" s="12" t="str">
        <f>Model!$B$20</f>
      </c>
    </row>
    <row r="31">
      <c r="A31" s="4" t="s">
        <v>28</v>
      </c>
    </row>
    <row r="32">
      <c r="B32" s="3" t="s">
        <v>3</v>
      </c>
    </row>
    <row r="33">
      <c r="A33" s="5" t="s">
        <v>6</v>
      </c>
      <c r="B33" s="7" t="str">
        <f>Model!$B$8</f>
      </c>
    </row>
    <row r="34">
      <c r="A34" s="5" t="s">
        <v>24</v>
      </c>
      <c r="B34" s="7" t="str">
        <f>Model!$B$17</f>
      </c>
    </row>
    <row r="35">
      <c r="A35" s="5" t="s">
        <v>25</v>
      </c>
      <c r="B35" s="7" t="str">
        <f>Model!$B$16</f>
      </c>
    </row>
    <row r="36">
      <c r="A36" s="5" t="s">
        <v>29</v>
      </c>
      <c r="B36" s="7" t="str">
        <f>Model!$B$19</f>
      </c>
    </row>
    <row r="37">
      <c r="A37" s="5" t="s">
        <v>30</v>
      </c>
      <c r="B37" s="7" t="str">
        <f>Model!$B$21</f>
      </c>
    </row>
    <row r="39">
      <c r="A39" s="4" t="s">
        <v>31</v>
      </c>
    </row>
    <row r="40">
      <c r="A40" s="5" t="s">
        <v>32</v>
      </c>
      <c r="B40" t="s">
        <v>33</v>
      </c>
    </row>
    <row r="41">
      <c r="A41" s="5" t="s">
        <v>34</v>
      </c>
      <c r="B41" t="s">
        <v>35</v>
      </c>
    </row>
    <row r="42">
      <c r="A42" s="5" t="s">
        <v>36</v>
      </c>
      <c r="B42"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41</v>
      </c>
      <c r="B2" t="s">
        <v>42</v>
      </c>
      <c r="C2" t="s">
        <v>43</v>
      </c>
    </row>
    <row r="3">
      <c r="A3" t="s">
        <v>44</v>
      </c>
      <c r="B3" t="s">
        <v>45</v>
      </c>
      <c r="C3" t="s">
        <v>43</v>
      </c>
    </row>
    <row r="4">
      <c r="A4" t="s">
        <v>46</v>
      </c>
      <c r="B4" t="s">
        <v>47</v>
      </c>
      <c r="C4" t="s">
        <v>43</v>
      </c>
    </row>
    <row r="5">
      <c r="A5" t="s">
        <v>48</v>
      </c>
      <c r="B5" t="s">
        <v>49</v>
      </c>
      <c r="C5" t="s">
        <v>43</v>
      </c>
    </row>
    <row r="6">
      <c r="A6" t="s">
        <v>50</v>
      </c>
      <c r="B6" t="s">
        <v>51</v>
      </c>
      <c r="C6" t="s">
        <v>43</v>
      </c>
    </row>
    <row r="7">
      <c r="A7" t="s">
        <v>52</v>
      </c>
      <c r="B7" t="s">
        <v>53</v>
      </c>
      <c r="C7" t="s">
        <v>43</v>
      </c>
    </row>
    <row r="8">
      <c r="A8" t="s">
        <v>54</v>
      </c>
      <c r="B8" t="s">
        <v>55</v>
      </c>
      <c r="C8"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