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target_enterprise_value_m">Model!$B$13</definedName>
    <definedName name="total_debt_m">Model!$B$14</definedName>
    <definedName name="fair_value">Model!$B$17</definedName>
    <definedName name="upside">Model!$B$18</definedName>
    <definedName name="current_debt_m">Model!$B$6</definedName>
    <definedName name="current_price">Model!$B$7</definedName>
    <definedName name="diluted_shares_m">Model!$B$8</definedName>
    <definedName name="ev_ebitda_multiple">Model!$B$9</definedName>
    <definedName name="fy2026_adj_ebitda_m">Model!$B$10</definedName>
    <definedName name="long_term_debt_m">Model!$B$11</definedName>
    <definedName name="net_cash_m">Model!$B$15</definedName>
    <definedName name="target_equity_value_m">Model!$B$16</definedName>
    <definedName name="cash_m">Model!$B$5</definedName>
  </definedNames>
  <calcPr calcId="122211" fullCalcOnLoad="true"/>
</workbook>
</file>

<file path=xl/sharedStrings.xml><?xml version="1.0" encoding="utf-8"?>
<sst xmlns="http://schemas.openxmlformats.org/spreadsheetml/2006/main" count="34" uniqueCount="34">
  <si>
    <t>LPRO Hawk EV/Adjusted EBITDA Valuation Probe</t>
  </si>
  <si>
    <t>As of 2026-06-15  ·  Currency: USD  ·  https://modeledge.ai/model/fm_d8183e7f43473cb684e59cfc5412c51c</t>
  </si>
  <si>
    <t>Inputs</t>
  </si>
  <si>
    <t>Cash and cash equivalents at Mar. 31 2026 ($M)</t>
  </si>
  <si>
    <t>Current portion of debt at Mar. 31 2026 ($M)</t>
  </si>
  <si>
    <t>Current share price used for upside</t>
  </si>
  <si>
    <t>Q1 2026 diluted shares outstanding (M)</t>
  </si>
  <si>
    <t>EV / adjusted EBITDA multiple</t>
  </si>
  <si>
    <t>FY2026 adjusted EBITDA guidance / scenario ($M)</t>
  </si>
  <si>
    <t>Long-term debt at Mar. 31 2026 ($M)</t>
  </si>
  <si>
    <t>Calculations</t>
  </si>
  <si>
    <t>target_enterprise_value_m</t>
  </si>
  <si>
    <t>total_debt_m</t>
  </si>
  <si>
    <t>net_cash_m</t>
  </si>
  <si>
    <t>target_equity_value_m</t>
  </si>
  <si>
    <t>fair_value</t>
  </si>
  <si>
    <t>upside</t>
  </si>
  <si>
    <t>Outputs</t>
  </si>
  <si>
    <t>Fair value / share</t>
  </si>
  <si>
    <t>Upside / downside vs current price</t>
  </si>
  <si>
    <t>Scenarios (reference)</t>
  </si>
  <si>
    <t>base</t>
  </si>
  <si>
    <t>ev_ebitda_multiple = 8, fy2026_adj_ebitda_m = 27</t>
  </si>
  <si>
    <t>bear</t>
  </si>
  <si>
    <t>ev_ebitda_multiple = 5.5, fy2026_adj_ebitda_m = 25</t>
  </si>
  <si>
    <t>bull</t>
  </si>
  <si>
    <t>ev_ebitda_multiple = 10.5, fy2026_adj_ebitda_m = 29</t>
  </si>
  <si>
    <t>Claim</t>
  </si>
  <si>
    <t>URL</t>
  </si>
  <si>
    <t>Accessed</t>
  </si>
  <si>
    <t>Open Lending Q1 2026 earnings release reported FY2026 adjusted EBITDA guidance of $25M-$29M, $173.3M cash, $7.5M current debt, $75.4M long-term debt, and 117.8M diluted shares.</t>
  </si>
  <si>
    <t>https://storage.googleapis.com/d8a084c25db2/0001806201/0001806201-26-000036/lpro-20260331xex991.htm</t>
  </si>
  <si>
    <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</si>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</sst>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164" formatCode="&quot;$&quot;0.0"/>
    <numFmt numFmtId="165" formatCode="&quot;$&quot;0.000"/>
    <numFmt numFmtId="166" formatCode="0.000"/>
    <numFmt numFmtId="167" formatCode="&quot;$&quot;0.00"/>
    <numFmt numFmtId="168" formatCode="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s="5">
        <v>173.308</v>
      </c>
    </row>
    <row r="6">
      <c r="A6" s="4" t="s">
        <v>4</v>
      </c>
      <c r="B6" s="5">
        <v>7.5</v>
      </c>
    </row>
    <row r="7">
      <c r="A7" s="4" t="s">
        <v>5</v>
      </c>
      <c r="B7" s="6">
        <v>2.155</v>
      </c>
    </row>
    <row r="8">
      <c r="A8" s="4" t="s">
        <v>6</v>
      </c>
      <c r="B8" s="7">
        <v>117.778</v>
      </c>
    </row>
    <row r="9">
      <c r="A9" s="4" t="s">
        <v>7</v>
      </c>
      <c r="B9">
        <v>8</v>
      </c>
    </row>
    <row r="10">
      <c r="A10" s="4" t="s">
        <v>8</v>
      </c>
      <c r="B10" s="5">
        <v>27</v>
      </c>
    </row>
    <row r="11">
      <c r="A11" s="4" t="s">
        <v>9</v>
      </c>
      <c r="B11" s="5">
        <v>75.444</v>
      </c>
    </row>
    <row r="12">
      <c r="A12" s="3" t="s">
        <v>10</v>
      </c>
    </row>
    <row r="13">
      <c r="A13" s="4" t="s">
        <v>11</v>
      </c>
      <c r="B13" t="str">
        <f>(Model!$B$10*Model!$B$9)</f>
      </c>
    </row>
    <row r="14">
      <c r="A14" s="4" t="s">
        <v>12</v>
      </c>
      <c r="B14" t="str">
        <f>(Model!$B$6+Model!$B$11)</f>
      </c>
    </row>
    <row r="15">
      <c r="A15" s="4" t="s">
        <v>13</v>
      </c>
      <c r="B15" t="str">
        <f>(Model!$B$5-Model!$B$14)</f>
      </c>
    </row>
    <row r="16">
      <c r="A16" s="4" t="s">
        <v>14</v>
      </c>
      <c r="B16" t="str">
        <f>(Model!$B$13+Model!$B$15)</f>
      </c>
    </row>
    <row r="17">
      <c r="A17" s="4" t="s">
        <v>15</v>
      </c>
      <c r="B17" t="str">
        <f>(Model!$B$16/Model!$B$8)</f>
      </c>
    </row>
    <row r="18">
      <c r="A18" s="4" t="s">
        <v>16</v>
      </c>
      <c r="B18" t="str">
        <f>((Model!$B$17/Model!$B$7)-1)</f>
      </c>
    </row>
    <row r="19">
      <c r="A19" s="3" t="s">
        <v>17</v>
      </c>
    </row>
    <row r="20">
      <c r="A20" s="4" t="s">
        <v>18</v>
      </c>
      <c r="B20" s="8" t="str">
        <f>Model!$B$17</f>
      </c>
    </row>
    <row r="21">
      <c r="A21" s="4" t="s">
        <v>19</v>
      </c>
      <c r="B21" s="9" t="str">
        <f>Model!$B$18</f>
      </c>
    </row>
    <row r="23">
      <c r="A23" s="3" t="s">
        <v>20</v>
      </c>
    </row>
    <row r="24">
      <c r="A24" s="4" t="s">
        <v>21</v>
      </c>
      <c r="B24" t="s">
        <v>22</v>
      </c>
    </row>
    <row r="25">
      <c r="A25" s="4" t="s">
        <v>23</v>
      </c>
      <c r="B25" t="s">
        <v>24</v>
      </c>
    </row>
    <row r="26">
      <c r="A26" s="4" t="s">
        <v>25</v>
      </c>
      <c r="B26" t="s">
        <v>26</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33</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27</v>
      </c>
      <c r="B1" s="3" t="s">
        <v>28</v>
      </c>
      <c r="C1" s="3" t="s">
        <v>29</v>
      </c>
    </row>
    <row r="2">
      <c r="A2" t="s">
        <v>30</v>
      </c>
      <c r="B2" t="s">
        <v>31</v>
      </c>
      <c r="C2" t="s">
        <v>32</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