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net_income">Model!$B$34</definedName>
    <definedName name="fair_value">Model!$B$35</definedName>
    <definedName name="h1_2026_net_income_cop_tn">Model!$B$19</definedName>
    <definedName name="attributable_equity_cop_tn">Model!$B$6</definedName>
    <definedName name="cet1_ratio">Model!$B$7</definedName>
    <definedName name="adr_equivalent_m">Model!$B$22</definedName>
    <definedName name="ordinary_dividend_yield">Model!$B$31</definedName>
    <definedName name="cop_per_usd">Model!$B$8</definedName>
    <definedName name="current_price">Model!$B$10</definedName>
    <definedName name="bv_per_share_cop">Model!$B$23</definedName>
    <definedName name="ebitda">Model!$B$24</definedName>
    <definedName name="rotce">Model!$B$27</definedName>
    <definedName name="justified_ptbv">Model!$B$32</definedName>
    <definedName name="bv_per_adr_usd">Model!$B$29</definedName>
    <definedName name="sustainable_roe">Model!$B$16</definedName>
    <definedName name="local_shares_per_adr">Model!$B$11</definedName>
    <definedName name="long_term_growth_usd">Model!$B$12</definedName>
    <definedName name="normalized_ppp_cop_tn">Model!$B$13</definedName>
    <definedName name="fcf">Model!$B$30</definedName>
    <definedName name="upside">Model!$B$38</definedName>
    <definedName name="normalized_ni_cop_tn">Model!$B$25</definedName>
    <definedName name="tbv_per_share_cop">Model!$B$28</definedName>
    <definedName name="cost_of_equity">Model!$B$9</definedName>
    <definedName name="ordinary_div_per_share_cop">Model!$B$14</definedName>
    <definedName name="tangible_equity_cop_tn">Model!$B$17</definedName>
    <definedName name="tbv_per_adr_usd">Model!$B$33</definedName>
    <definedName name="trailing_ptbv">Model!$B$36</definedName>
    <definedName name="implied_equity_value">Model!$B$37</definedName>
    <definedName name="shares_outstanding_m">Model!$B$15</definedName>
    <definedName name="q2_2026_net_income_cop_tn">Model!$B$20</definedName>
    <definedName name="ordinary_div_per_adr_usd">Model!$B$26</definedName>
  </definedNames>
  <calcPr calcId="122211" fullCalcOnLoad="true"/>
</workbook>
</file>

<file path=xl/sharedStrings.xml><?xml version="1.0" encoding="utf-8"?>
<sst xmlns="http://schemas.openxmlformats.org/spreadsheetml/2006/main" count="73" uniqueCount="73">
  <si>
    <t>Grupo Cibest ADR residual-income P/TBV valuation</t>
  </si>
  <si>
    <t>Bank residual-income valuation of the NYSE CIB ADR (Grupo Cibest, parent of Bancolombia). Converts 2Q26 tangible book to USD at the live TRM, applies a justified P/TBV of (ROTCE - g) / (Ke - g), and compares that fair ADR value to the live price. 2Q26 ROE of 28.7% is not the earnings base; it includes a spike in investment NIM and Banistmo-related noise. The model anchors on management's 21-22% ROE guide and H1 21.5% ROE, then lifts that to ROTCE because tangible equity is below book. This is not a tech FCF-yield clone and it does not reuse the July 2026 public dividend-yield notebook: CIB is a Colombian bank, capital and book are the right anchors, and the peso, Banistmo sale, buybacks, and 2026 dividend reset have all moved since that $79 ADR / 4.75% yield snapshot.</t>
  </si>
  <si>
    <t>As of 2026-08-25  ·  Currency: USD  ·  https://modeledge.ai/model/fm_d82651e053f3e9c88b6d13870f26cc75</t>
  </si>
  <si>
    <t>Inputs</t>
  </si>
  <si>
    <t>Attributable equity</t>
  </si>
  <si>
    <t>Bancolombia basic solvency</t>
  </si>
  <si>
    <t>COP per USD</t>
  </si>
  <si>
    <t>USD cost of equity</t>
  </si>
  <si>
    <t>Current CIB ADR price</t>
  </si>
  <si>
    <t>Local shares per ADR</t>
  </si>
  <si>
    <t>Long-term USD growth</t>
  </si>
  <si>
    <t>Normalized pre-provision profit</t>
  </si>
  <si>
    <t>Ordinary dividend per local share</t>
  </si>
  <si>
    <t>Shares outstanding</t>
  </si>
  <si>
    <t>Sustainable ROE</t>
  </si>
  <si>
    <t>Tangible equity</t>
  </si>
  <si>
    <t>Constants</t>
  </si>
  <si>
    <t>h1_2026_net_income_cop_tn</t>
  </si>
  <si>
    <t>q2_2026_net_income_cop_tn</t>
  </si>
  <si>
    <t>Calculations</t>
  </si>
  <si>
    <t>adr_equivalent_m</t>
  </si>
  <si>
    <t>bv_per_share_cop</t>
  </si>
  <si>
    <t>ebitda</t>
  </si>
  <si>
    <t>normalized_ni_cop_tn</t>
  </si>
  <si>
    <t>ordinary_div_per_adr_usd</t>
  </si>
  <si>
    <t>rotce</t>
  </si>
  <si>
    <t>tbv_per_share_cop</t>
  </si>
  <si>
    <t>bv_per_adr_usd</t>
  </si>
  <si>
    <t>fcf</t>
  </si>
  <si>
    <t>ordinary_dividend_yield</t>
  </si>
  <si>
    <t>justified_ptbv</t>
  </si>
  <si>
    <t>tbv_per_adr_usd</t>
  </si>
  <si>
    <t>net_income</t>
  </si>
  <si>
    <t>fair_value</t>
  </si>
  <si>
    <t>trailing_ptbv</t>
  </si>
  <si>
    <t>implied_equity_value</t>
  </si>
  <si>
    <t>upside</t>
  </si>
  <si>
    <t>Outputs</t>
  </si>
  <si>
    <t>Fair value per CIB ADR</t>
  </si>
  <si>
    <t>Upside vs current price</t>
  </si>
  <si>
    <t>Justified P/TBV</t>
  </si>
  <si>
    <t>Current P/TBV</t>
  </si>
  <si>
    <t>Tangible book per ADR</t>
  </si>
  <si>
    <t>Normalized net income</t>
  </si>
  <si>
    <t>Implied equity value</t>
  </si>
  <si>
    <t>Normalized NI (same as FCF proxy)</t>
  </si>
  <si>
    <t>Ordinary ADR dividend yield</t>
  </si>
  <si>
    <t>Scenarios (reference)</t>
  </si>
  <si>
    <t>base</t>
  </si>
  <si>
    <t/>
  </si>
  <si>
    <t>bear</t>
  </si>
  <si>
    <t>cop_per_usd = 3600, cost_of_equity = 0.14, long_term_growth_usd = 0.025, normalized_ppp_cop_tn = 13.5, sustainable_roe = 0.16</t>
  </si>
  <si>
    <t>bull</t>
  </si>
  <si>
    <t>cop_per_usd = 2900, cost_of_equity = 0.115, long_term_growth_usd = 0.04, normalized_ppp_cop_tn = 18.5, sustainable_roe = 0.23</t>
  </si>
  <si>
    <t>Claim</t>
  </si>
  <si>
    <t>URL</t>
  </si>
  <si>
    <t>Accessed</t>
  </si>
  <si>
    <t>Grupo Cibest 2Q26 attributable equity was COP 38.124 trillion, net income COP 2.730 trillion (H1 COP 4.187 trillion), H1 ROE 21.51%, 2Q26 ROE 28.73%, NIM 7.94%, 944.661966 million shares, P/BV ADS 1.69x at a $79.43 ADR close, and 4 local shares per ADR. Intangible assets and goodwill were COP 2.390 trillion, so tangible equity is COP 35.734 trillion.</t>
  </si>
  <si>
    <t>https://www.sec.gov/Archives/edgar/data/2058897/000205889726000275/grupocibestsa6-kpr2q26.htm</t>
  </si>
  <si>
    <t>2026-08-25</t>
  </si>
  <si>
    <t>2Q26 quarterly report restates the same equity, share count (508.474753 million ordinary and 436.187213 million preferred), Banistmo sale close, and ADR ratio of four preferred shares.</t>
  </si>
  <si>
    <t>https://www.sec.gov/Archives/edgar/data/2058897/000205889726000279/cib-20260630xigcibest2q26.htm</t>
  </si>
  <si>
    <t>Bancolombia consolidated basic solvency was 12.55% and total solvency 14.19% at 2Q26, with RWA COP 190.2 trillion.</t>
  </si>
  <si>
    <t>On the 11 Aug 2026 earnings call, management raised 2026 ROE guidance to 21-22%, NIM to 7.4-7.6%, kept loan growth 7-8% and cost of risk 1.6-1.8%, called 21-22% a sustainable ROE, and proposed a COP 1.2 trillion Banistmo-linked extraordinary dividend plus the existing buyback.</t>
  </si>
  <si>
    <t>https://www.marketbeat.com/instant-alerts/grupo-cibest-q2-earnings-call-highlights-2026-08-11/</t>
  </si>
  <si>
    <t>2026 ordinary dividend is COP 4,512 per local share (four quarterly installments of COP 1,128). Extraordinary dividend of COP 1,271 per share (COP 1.2 trillion) is scheduled for shareholder vote on 26 Aug 2026 and payment 1 Sep 2026.</t>
  </si>
  <si>
    <t>https://www.sec.gov/Archives/edgar/data/2058897/000205889726000271/extraordinarygeneralshareh.htm</t>
  </si>
  <si>
    <t>Official TRM on 25 Aug 2026 was 3,056.51 COP per USD, vs 3,440.83 at the 2Q26 filing rate (1 Jul 2026).</t>
  </si>
  <si>
    <t>https://www.dolar-colombia.com/en/2026-08-25</t>
  </si>
  <si>
    <t>Street consensus is Hold with an average target of $82.64 and a high of $110 (J.P. Morgan $70 to $110 on 11 Aug 2026). 2026E net income consensus is about COP 8.14 trillion, in line with a 21.5% ROE on 2Q26 book.</t>
  </si>
  <si>
    <t>https://stockanalysis.com/stocks/cib/forecast/</t>
  </si>
  <si>
    <t>Banistmo was sold on 30 Jun 2026 for USD 1.418 billion; 2Q26 discontinued operations were a COP 86 billion loss, so the 28.7% quarterly ROE is not a clean run-rate.</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</si>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</sst>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8">
    <numFmt numFmtId="164" formatCode="0.000"/>
    <numFmt numFmtId="165" formatCode="0.00%"/>
    <numFmt numFmtId="166" formatCode="#,##0.00"/>
    <numFmt numFmtId="167" formatCode="0.0%"/>
    <numFmt numFmtId="168" formatCode="0.00"/>
    <numFmt numFmtId="169" formatCode="#,##0"/>
    <numFmt numFmtId="170" formatCode="#,##0.000"/>
    <numFmt numFmtId="171" formatCode="&quot;$&quot;0.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4">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xf numFmtId="169" fontId="0" fillId="0" borderId="0" xfId="0" applyNumberFormat="true" applyAlignment="false">
      <alignment/>
    </xf>
    <xf numFmtId="170" fontId="0" fillId="0" borderId="0" xfId="0" applyNumberFormat="true" applyAlignment="false">
      <alignment/>
    </xf>
    <xf numFmtId="0" fontId="3" fillId="0" borderId="0" xfId="0" applyFont="true" applyAlignment="false">
      <alignment/>
    </xf>
    <xf numFmtId="171"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t="s">
        <v>1</v>
      </c>
    </row>
    <row r="3">
      <c r="A3" s="2" t="s">
        <v>2</v>
      </c>
    </row>
    <row r="5">
      <c r="A5" s="3" t="s">
        <v>3</v>
      </c>
    </row>
    <row r="6">
      <c r="A6" s="4" t="s">
        <v>4</v>
      </c>
      <c r="B6" s="5">
        <v>38.124</v>
      </c>
    </row>
    <row r="7">
      <c r="A7" s="4" t="s">
        <v>5</v>
      </c>
      <c r="B7" s="6">
        <v>0.1255</v>
      </c>
    </row>
    <row r="8">
      <c r="A8" s="4" t="s">
        <v>6</v>
      </c>
      <c r="B8" s="7">
        <v>3056.51</v>
      </c>
    </row>
    <row r="9">
      <c r="A9" s="4" t="s">
        <v>7</v>
      </c>
      <c r="B9" s="8">
        <v>0.125</v>
      </c>
    </row>
    <row r="10">
      <c r="A10" s="4" t="s">
        <v>8</v>
      </c>
      <c r="B10" s="9">
        <v>103.26</v>
      </c>
    </row>
    <row r="11">
      <c r="A11" s="4" t="s">
        <v>9</v>
      </c>
      <c r="B11">
        <v>4</v>
      </c>
    </row>
    <row r="12">
      <c r="A12" s="4" t="s">
        <v>10</v>
      </c>
      <c r="B12" s="8">
        <v>0.04</v>
      </c>
    </row>
    <row r="13">
      <c r="A13" s="4" t="s">
        <v>11</v>
      </c>
      <c r="B13" s="9">
        <v>16.42</v>
      </c>
    </row>
    <row r="14">
      <c r="A14" s="4" t="s">
        <v>12</v>
      </c>
      <c r="B14" s="10">
        <v>4512</v>
      </c>
    </row>
    <row r="15">
      <c r="A15" s="4" t="s">
        <v>13</v>
      </c>
      <c r="B15" s="11">
        <v>944.662</v>
      </c>
    </row>
    <row r="16">
      <c r="A16" s="4" t="s">
        <v>14</v>
      </c>
      <c r="B16" s="8">
        <v>0.215</v>
      </c>
    </row>
    <row r="17">
      <c r="A17" s="4" t="s">
        <v>15</v>
      </c>
      <c r="B17" s="5">
        <v>35.734</v>
      </c>
    </row>
    <row r="18">
      <c r="A18" s="3" t="s">
        <v>16</v>
      </c>
    </row>
    <row r="19">
      <c r="A19" s="4" t="s">
        <v>17</v>
      </c>
      <c r="B19">
        <v>4.187</v>
      </c>
    </row>
    <row r="20">
      <c r="A20" s="4" t="s">
        <v>18</v>
      </c>
      <c r="B20">
        <v>2.73</v>
      </c>
    </row>
    <row r="21">
      <c r="A21" s="3" t="s">
        <v>19</v>
      </c>
    </row>
    <row r="22">
      <c r="A22" s="4" t="s">
        <v>20</v>
      </c>
      <c r="B22" t="str">
        <f>(Model!$B$15/Model!$B$11)</f>
      </c>
    </row>
    <row r="23">
      <c r="A23" s="4" t="s">
        <v>21</v>
      </c>
      <c r="B23" t="str">
        <f>((Model!$B$6*1000000)/Model!$B$15)</f>
      </c>
    </row>
    <row r="24">
      <c r="A24" s="4" t="s">
        <v>22</v>
      </c>
      <c r="B24" t="str">
        <f>((Model!$B$13*1000)/Model!$B$8)</f>
      </c>
    </row>
    <row r="25">
      <c r="A25" s="4" t="s">
        <v>23</v>
      </c>
      <c r="B25" t="str">
        <f>(Model!$B$16*Model!$B$6)</f>
      </c>
    </row>
    <row r="26">
      <c r="A26" s="4" t="s">
        <v>24</v>
      </c>
      <c r="B26" t="str">
        <f>((Model!$B$14*Model!$B$11)/Model!$B$8)</f>
      </c>
    </row>
    <row r="27">
      <c r="A27" s="4" t="s">
        <v>25</v>
      </c>
      <c r="B27" t="str">
        <f>((Model!$B$16*Model!$B$6)/Model!$B$17)</f>
      </c>
    </row>
    <row r="28">
      <c r="A28" s="4" t="s">
        <v>26</v>
      </c>
      <c r="B28" t="str">
        <f>((Model!$B$17*1000000)/Model!$B$15)</f>
      </c>
    </row>
    <row r="29">
      <c r="A29" s="4" t="s">
        <v>27</v>
      </c>
      <c r="B29" t="str">
        <f>((Model!$B$23*Model!$B$11)/Model!$B$8)</f>
      </c>
    </row>
    <row r="30">
      <c r="A30" s="4" t="s">
        <v>28</v>
      </c>
      <c r="B30" t="str">
        <f>((Model!$B$25*1000)/Model!$B$8)</f>
      </c>
    </row>
    <row r="31">
      <c r="A31" s="4" t="s">
        <v>29</v>
      </c>
      <c r="B31" t="str">
        <f>(Model!$B$26/Model!$B$10)</f>
      </c>
    </row>
    <row r="32">
      <c r="A32" s="4" t="s">
        <v>30</v>
      </c>
      <c r="B32" t="str">
        <f>((Model!$B$27-Model!$B$12)/(Model!$B$9-Model!$B$12))</f>
      </c>
    </row>
    <row r="33">
      <c r="A33" s="4" t="s">
        <v>31</v>
      </c>
      <c r="B33" t="str">
        <f>((Model!$B$28*Model!$B$11)/Model!$B$8)</f>
      </c>
    </row>
    <row r="34">
      <c r="A34" s="4" t="s">
        <v>32</v>
      </c>
      <c r="B34" t="str">
        <f>Model!$B$30</f>
      </c>
    </row>
    <row r="35">
      <c r="A35" s="4" t="s">
        <v>33</v>
      </c>
      <c r="B35" t="str">
        <f>(Model!$B$33*Model!$B$32)</f>
      </c>
    </row>
    <row r="36">
      <c r="A36" s="4" t="s">
        <v>34</v>
      </c>
      <c r="B36" t="str">
        <f>(Model!$B$10/Model!$B$33)</f>
      </c>
    </row>
    <row r="37">
      <c r="A37" s="4" t="s">
        <v>35</v>
      </c>
      <c r="B37" t="str">
        <f>((Model!$B$35*Model!$B$22)/1000)</f>
      </c>
    </row>
    <row r="38">
      <c r="A38" s="4" t="s">
        <v>36</v>
      </c>
      <c r="B38" t="str">
        <f>((Model!$B$35/Model!$B$10)-1)</f>
      </c>
    </row>
    <row r="39">
      <c r="A39" s="3" t="s">
        <v>37</v>
      </c>
    </row>
    <row r="40">
      <c r="A40" s="12" t="s">
        <v>38</v>
      </c>
      <c r="B40" s="13" t="str">
        <f>Model!$B$35</f>
      </c>
    </row>
    <row r="41">
      <c r="A41" s="4" t="s">
        <v>39</v>
      </c>
      <c r="B41" s="8" t="str">
        <f>Model!$B$38</f>
      </c>
    </row>
    <row r="42">
      <c r="A42" s="4" t="s">
        <v>40</v>
      </c>
      <c r="B42" s="9" t="str">
        <f>Model!$B$32</f>
      </c>
    </row>
    <row r="43">
      <c r="A43" s="4" t="s">
        <v>41</v>
      </c>
      <c r="B43" s="9" t="str">
        <f>Model!$B$36</f>
      </c>
    </row>
    <row r="44">
      <c r="A44" s="4" t="s">
        <v>42</v>
      </c>
      <c r="B44" s="13" t="str">
        <f>Model!$B$33</f>
      </c>
    </row>
    <row r="45">
      <c r="A45" s="4" t="s">
        <v>43</v>
      </c>
      <c r="B45" s="9" t="str">
        <f>Model!$B$30</f>
      </c>
    </row>
    <row r="46">
      <c r="A46" s="4" t="s">
        <v>11</v>
      </c>
      <c r="B46" s="9" t="str">
        <f>Model!$B$24</f>
      </c>
    </row>
    <row r="47">
      <c r="A47" s="4" t="s">
        <v>44</v>
      </c>
      <c r="B47" s="9" t="str">
        <f>Model!$B$37</f>
      </c>
    </row>
    <row r="48">
      <c r="A48" s="4" t="s">
        <v>45</v>
      </c>
      <c r="B48" s="9" t="str">
        <f>Model!$B$34</f>
      </c>
    </row>
    <row r="49">
      <c r="A49" s="4" t="s">
        <v>5</v>
      </c>
      <c r="B49" s="6" t="str">
        <f>Model!$B$7</f>
      </c>
    </row>
    <row r="50">
      <c r="A50" s="4" t="s">
        <v>46</v>
      </c>
      <c r="B50" s="8" t="str">
        <f>Model!$B$31</f>
      </c>
    </row>
    <row r="52">
      <c r="A52" s="3" t="s">
        <v>47</v>
      </c>
    </row>
    <row r="53">
      <c r="A53" s="4" t="s">
        <v>48</v>
      </c>
      <c r="B53" t="s">
        <v>49</v>
      </c>
    </row>
    <row r="54">
      <c r="A54" s="4" t="s">
        <v>50</v>
      </c>
      <c r="B54" t="s">
        <v>51</v>
      </c>
    </row>
    <row r="55">
      <c r="A55" s="4" t="s">
        <v>52</v>
      </c>
      <c r="B55" t="s">
        <v>53</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72</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54</v>
      </c>
      <c r="B1" s="3" t="s">
        <v>55</v>
      </c>
      <c r="C1" s="3" t="s">
        <v>56</v>
      </c>
    </row>
    <row r="2">
      <c r="A2" t="s">
        <v>57</v>
      </c>
      <c r="B2" t="s">
        <v>58</v>
      </c>
      <c r="C2" t="s">
        <v>59</v>
      </c>
    </row>
    <row r="3">
      <c r="A3" t="s">
        <v>60</v>
      </c>
      <c r="B3" t="s">
        <v>61</v>
      </c>
      <c r="C3" t="s">
        <v>59</v>
      </c>
    </row>
    <row r="4">
      <c r="A4" t="s">
        <v>62</v>
      </c>
      <c r="B4" t="s">
        <v>58</v>
      </c>
      <c r="C4" t="s">
        <v>59</v>
      </c>
    </row>
    <row r="5">
      <c r="A5" t="s">
        <v>63</v>
      </c>
      <c r="B5" t="s">
        <v>64</v>
      </c>
      <c r="C5" t="s">
        <v>59</v>
      </c>
    </row>
    <row r="6">
      <c r="A6" t="s">
        <v>65</v>
      </c>
      <c r="B6" t="s">
        <v>66</v>
      </c>
      <c r="C6" t="s">
        <v>59</v>
      </c>
    </row>
    <row r="7">
      <c r="A7" t="s">
        <v>67</v>
      </c>
      <c r="B7" t="s">
        <v>68</v>
      </c>
      <c r="C7" t="s">
        <v>59</v>
      </c>
    </row>
    <row r="8">
      <c r="A8" t="s">
        <v>69</v>
      </c>
      <c r="B8" t="s">
        <v>70</v>
      </c>
      <c r="C8" t="s">
        <v>59</v>
      </c>
    </row>
    <row r="9">
      <c r="A9" t="s">
        <v>71</v>
      </c>
      <c r="B9" t="s">
        <v>58</v>
      </c>
      <c r="C9" t="s">
        <v>59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