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y2025_diluted_shares">Model!$B$8</definedName>
    <definedName name="target_fcf_multiple">Model!$B$13</definedName>
    <definedName name="fair_value">Model!$B$21</definedName>
    <definedName name="current_price">Model!$B$5</definedName>
    <definedName name="target_pe">Model!$B$14</definedName>
    <definedName name="fy2025_fcf">Model!$B$16</definedName>
    <definedName name="fy2025_fcf_per_share">Model!$B$18</definedName>
    <definedName name="eps_value">Model!$B$19</definedName>
    <definedName name="fy2025_capex">Model!$B$6</definedName>
    <definedName name="pe_weight">Model!$B$10</definedName>
    <definedName name="q1_fy2025_diluted_eps">Model!$B$11</definedName>
    <definedName name="q1_fy2026_diluted_eps">Model!$B$12</definedName>
    <definedName name="ttm_eps">Model!$B$17</definedName>
    <definedName name="fcf_value">Model!$B$20</definedName>
    <definedName name="upside">Model!$B$22</definedName>
    <definedName name="fy2025_diluted_eps">Model!$B$7</definedName>
    <definedName name="fy2025_operating_cash_flow">Model!$B$9</definedName>
  </definedNames>
  <calcPr calcId="122211" fullCalcOnLoad="true"/>
</workbook>
</file>

<file path=xl/sharedStrings.xml><?xml version="1.0" encoding="utf-8"?>
<sst xmlns="http://schemas.openxmlformats.org/spreadsheetml/2006/main" count="42" uniqueCount="42">
  <si>
    <t>Lululemon Athletica EPS and FCF blended valuation</t>
  </si>
  <si>
    <t>As of 2026-07-07  ·  Currency: USD  ·  https://modeledge.ai/model/fm_e730a2123f88868e7923337858e15e30</t>
  </si>
  <si>
    <t>Inputs</t>
  </si>
  <si>
    <t>Current share price</t>
  </si>
  <si>
    <t>FY2025 capital expenditures</t>
  </si>
  <si>
    <t>FY2025 diluted EPS</t>
  </si>
  <si>
    <t>FY2025 diluted shares</t>
  </si>
  <si>
    <t>FY2025 operating cash flow</t>
  </si>
  <si>
    <t>Weight on EPS multiple value</t>
  </si>
  <si>
    <t>Q1 FY2025 diluted EPS</t>
  </si>
  <si>
    <t>Q1 FY2026 diluted EPS</t>
  </si>
  <si>
    <t>Target FCF multiple</t>
  </si>
  <si>
    <t>Target P/E multiple</t>
  </si>
  <si>
    <t>Calculations</t>
  </si>
  <si>
    <t>fy2025_fcf</t>
  </si>
  <si>
    <t>ttm_eps</t>
  </si>
  <si>
    <t>fy2025_fcf_per_share</t>
  </si>
  <si>
    <t>eps_value</t>
  </si>
  <si>
    <t>fcf_value</t>
  </si>
  <si>
    <t>fair_value</t>
  </si>
  <si>
    <t>upside</t>
  </si>
  <si>
    <t>Outputs</t>
  </si>
  <si>
    <t>Fair value</t>
  </si>
  <si>
    <t>Upside</t>
  </si>
  <si>
    <t>TTM EPS</t>
  </si>
  <si>
    <t>FY2025 FCF/share</t>
  </si>
  <si>
    <t>Scenarios (reference)</t>
  </si>
  <si>
    <t>base</t>
  </si>
  <si>
    <t/>
  </si>
  <si>
    <t>bear</t>
  </si>
  <si>
    <t>pe_weight = 0.65, target_fcf_multiple = 12, target_pe = 10</t>
  </si>
  <si>
    <t>bull</t>
  </si>
  <si>
    <t>pe_weight = 0.8, target_fcf_multiple = 20, target_pe = 16</t>
  </si>
  <si>
    <t>Claim</t>
  </si>
  <si>
    <t>URL</t>
  </si>
  <si>
    <t>Accessed</t>
  </si>
  <si>
    <t>FY2025 Form 10-K reports net revenue of $11.103B, diluted EPS of $13.26, operating cash flow of $1.602B, capital expenditures of $0.681B, and 119.068M diluted shares.</t>
  </si>
  <si>
    <t>https://www.sec.gov/Archives/edgar/data/1397187/000139718726000020/</t>
  </si>
  <si>
    <t>Q1 FY2026 Form 10-Q reports diluted EPS of $1.69 versus $2.60 in Q1 FY2025.</t>
  </si>
  <si>
    <t>https://www.sec.gov/Archives/edgar/data/1397187/000139718726000078/</t>
  </si>
  <si>
    <t>Current share price of $115.64 from Modeledge portfolio quote cache.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</si>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</sst>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
    <numFmt numFmtId="166" formatCode="#,##0.0"/>
    <numFmt numFmtId="167" formatCode="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115.64</v>
      </c>
    </row>
    <row r="6">
      <c r="A6" s="4" t="s">
        <v>4</v>
      </c>
      <c r="B6" s="6">
        <v>680.802</v>
      </c>
    </row>
    <row r="7">
      <c r="A7" s="4" t="s">
        <v>5</v>
      </c>
      <c r="B7" s="5">
        <v>13.26</v>
      </c>
    </row>
    <row r="8">
      <c r="A8" s="4" t="s">
        <v>6</v>
      </c>
      <c r="B8" s="7">
        <v>119.068</v>
      </c>
    </row>
    <row r="9">
      <c r="A9" s="4" t="s">
        <v>7</v>
      </c>
      <c r="B9" s="6">
        <v>1602.477</v>
      </c>
    </row>
    <row r="10">
      <c r="A10" s="4" t="s">
        <v>8</v>
      </c>
      <c r="B10" s="8">
        <v>0.75</v>
      </c>
    </row>
    <row r="11">
      <c r="A11" s="4" t="s">
        <v>9</v>
      </c>
      <c r="B11" s="5">
        <v>2.6</v>
      </c>
    </row>
    <row r="12">
      <c r="A12" s="4" t="s">
        <v>10</v>
      </c>
      <c r="B12" s="5">
        <v>1.69</v>
      </c>
    </row>
    <row r="13">
      <c r="A13" s="4" t="s">
        <v>11</v>
      </c>
      <c r="B13">
        <v>16</v>
      </c>
    </row>
    <row r="14">
      <c r="A14" s="4" t="s">
        <v>12</v>
      </c>
      <c r="B14">
        <v>13</v>
      </c>
    </row>
    <row r="15">
      <c r="A15" s="3" t="s">
        <v>13</v>
      </c>
    </row>
    <row r="16">
      <c r="A16" s="4" t="s">
        <v>14</v>
      </c>
      <c r="B16" t="str">
        <f>(Model!$B$9-Model!$B$6)</f>
      </c>
    </row>
    <row r="17">
      <c r="A17" s="4" t="s">
        <v>15</v>
      </c>
      <c r="B17" t="str">
        <f>((Model!$B$7-Model!$B$11)+Model!$B$12)</f>
      </c>
    </row>
    <row r="18">
      <c r="A18" s="4" t="s">
        <v>16</v>
      </c>
      <c r="B18" t="str">
        <f>(Model!$B$16/Model!$B$8)</f>
      </c>
    </row>
    <row r="19">
      <c r="A19" s="4" t="s">
        <v>17</v>
      </c>
      <c r="B19" t="str">
        <f>(Model!$B$17*Model!$B$14)</f>
      </c>
    </row>
    <row r="20">
      <c r="A20" s="4" t="s">
        <v>18</v>
      </c>
      <c r="B20" t="str">
        <f>(Model!$B$18*Model!$B$13)</f>
      </c>
    </row>
    <row r="21">
      <c r="A21" s="4" t="s">
        <v>19</v>
      </c>
      <c r="B21" t="str">
        <f>((Model!$B$19*Model!$B$10)+(Model!$B$20*(1-Model!$B$10)))</f>
      </c>
    </row>
    <row r="22">
      <c r="A22" s="4" t="s">
        <v>20</v>
      </c>
      <c r="B22" t="str">
        <f>((Model!$B$21/Model!$B$5)-1)</f>
      </c>
    </row>
    <row r="23">
      <c r="A23" s="3" t="s">
        <v>21</v>
      </c>
    </row>
    <row r="24">
      <c r="A24" s="4" t="s">
        <v>22</v>
      </c>
      <c r="B24" s="5" t="str">
        <f>Model!$B$21</f>
      </c>
    </row>
    <row r="25">
      <c r="A25" s="4" t="s">
        <v>23</v>
      </c>
      <c r="B25" s="9" t="str">
        <f>Model!$B$22</f>
      </c>
    </row>
    <row r="26">
      <c r="A26" s="4" t="s">
        <v>24</v>
      </c>
      <c r="B26" s="5" t="str">
        <f>Model!$B$17</f>
      </c>
    </row>
    <row r="27">
      <c r="A27" s="4" t="s">
        <v>25</v>
      </c>
      <c r="B27" s="5" t="str">
        <f>Model!$B$18</f>
      </c>
    </row>
    <row r="29">
      <c r="A29" s="3" t="s">
        <v>26</v>
      </c>
    </row>
    <row r="30">
      <c r="A30" s="4" t="s">
        <v>27</v>
      </c>
      <c r="B30" t="s">
        <v>28</v>
      </c>
    </row>
    <row r="31">
      <c r="A31" s="4" t="s">
        <v>29</v>
      </c>
      <c r="B31" t="s">
        <v>30</v>
      </c>
    </row>
    <row r="32">
      <c r="A32" s="4" t="s">
        <v>31</v>
      </c>
      <c r="B32" t="s">
        <v>32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33</v>
      </c>
      <c r="B1" s="3" t="s">
        <v>34</v>
      </c>
      <c r="C1" s="3" t="s">
        <v>35</v>
      </c>
    </row>
    <row r="2">
      <c r="A2" t="s">
        <v>36</v>
      </c>
      <c r="B2" t="s">
        <v>37</v>
      </c>
      <c r="C2" t="s">
        <v>28</v>
      </c>
    </row>
    <row r="3">
      <c r="A3" t="s">
        <v>38</v>
      </c>
      <c r="B3" t="s">
        <v>39</v>
      </c>
      <c r="C3" t="s">
        <v>28</v>
      </c>
    </row>
    <row r="4">
      <c r="A4" t="s">
        <v>40</v>
      </c>
      <c r="B4" t="s">
        <v>28</v>
      </c>
      <c r="C4"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