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fy2025_fcf">Model!$B$28</definedName>
    <definedName name="fy2025_diluted_shares">Model!$B$11</definedName>
    <definedName name="fy2025_operating_cash_flow">Model!$B$12</definedName>
    <definedName name="target_fcf_multiple">Model!$B$23</definedName>
    <definedName name="fcf_value">Model!$B$36</definedName>
    <definedName name="current_price">Model!$B$7</definedName>
    <definedName name="h1_fy2025_capex">Model!$B$13</definedName>
    <definedName name="nonrecurring_refund_cash">Model!$B$17</definedName>
    <definedName name="q1_fy2025_diluted_eps">Model!$B$19</definedName>
    <definedName name="tariff_refund_eps">Model!$B$25</definedName>
    <definedName name="ttm_operating_cash_flow">Model!$B$31</definedName>
    <definedName name="fy2025_fcf_per_share">Model!$B$33</definedName>
    <definedName name="target_pe">Model!$B$24</definedName>
    <definedName name="implied_equity_value">Model!$B$38</definedName>
    <definedName name="eps_value">Model!$B$32</definedName>
    <definedName name="fy2025_diluted_eps">Model!$B$10</definedName>
    <definedName name="h1_fy2026_ocf">Model!$B$16</definedName>
    <definedName name="q1_fy2026_diluted_eps">Model!$B$20</definedName>
    <definedName name="ttm_capex">Model!$B$29</definedName>
    <definedName name="h1_fy2025_ocf">Model!$B$14</definedName>
    <definedName name="h1_fy2026_capex">Model!$B$15</definedName>
    <definedName name="q2_fy2026_eps">Model!$B$22</definedName>
    <definedName name="normalized_fcf_per_share">Model!$B$35</definedName>
    <definedName name="forward_reported_eps">Model!$B$8</definedName>
    <definedName name="fy2025_capex">Model!$B$9</definedName>
    <definedName name="pe_weight">Model!$B$18</definedName>
    <definedName name="normalized_fcf">Model!$B$34</definedName>
    <definedName name="fair_value">Model!$B$37</definedName>
    <definedName name="upside">Model!$B$39</definedName>
    <definedName name="ttm_eps">Model!$B$30</definedName>
    <definedName name="current_diluted_shares">Model!$B$6</definedName>
    <definedName name="q2_fy2025_eps">Model!$B$21</definedName>
    <definedName name="forward_normalized_eps">Model!$B$27</definedName>
  </definedNames>
  <calcPr calcId="122211" fullCalcOnLoad="true"/>
</workbook>
</file>

<file path=xl/sharedStrings.xml><?xml version="1.0" encoding="utf-8"?>
<sst xmlns="http://schemas.openxmlformats.org/spreadsheetml/2006/main" count="79" uniqueCount="79">
  <si>
    <t>Lululemon Athletica EPS and FCF blended valuation</t>
  </si>
  <si>
    <t>Blends forward FY26 EPS excluding tariff refunds with updated trailing twelve-month FCF excluding the gross tariff refund and interest receipt. Keeps the 75% EPS / 25% FCF base weights and 13x/16x multiples. TTM cash flow is historical and seasonal, not FY26 guidance; cash-tax timing around the refund is uncertain. Historical FY25 outputs are retained for comparison only.</t>
  </si>
  <si>
    <t>As of 2026-10-07  ·  Currency: USD  ·  https://modeledge.ai/model/fm_e730a2123f88868e7923337858e15e30</t>
  </si>
  <si>
    <t>Inputs</t>
  </si>
  <si>
    <t>Q2 FY26 diluted shares</t>
  </si>
  <si>
    <t>Current share price</t>
  </si>
  <si>
    <t>FY26 reported EPS guidance midpoint</t>
  </si>
  <si>
    <t>FY2025 capital expenditures</t>
  </si>
  <si>
    <t>FY2025 diluted EPS</t>
  </si>
  <si>
    <t>FY2025 diluted shares</t>
  </si>
  <si>
    <t>FY2025 operating cash flow</t>
  </si>
  <si>
    <t>H1 FY25 capex</t>
  </si>
  <si>
    <t>H1 FY25 operating cash flow</t>
  </si>
  <si>
    <t>H1 FY26 capex</t>
  </si>
  <si>
    <t>H1 FY26 operating cash flow</t>
  </si>
  <si>
    <t>Gross tariff refund and interest received</t>
  </si>
  <si>
    <t>Weight on EPS multiple value</t>
  </si>
  <si>
    <t>Q1 FY2025 diluted EPS</t>
  </si>
  <si>
    <t>Q1 FY2026 diluted EPS</t>
  </si>
  <si>
    <t>Q2 FY25 diluted EPS</t>
  </si>
  <si>
    <t>Q2 FY26 diluted EPS</t>
  </si>
  <si>
    <t>Target FCF multiple</t>
  </si>
  <si>
    <t>Target P/E multiple</t>
  </si>
  <si>
    <t>Nonrecurring tariff refund EPS</t>
  </si>
  <si>
    <t>Calculations</t>
  </si>
  <si>
    <t>forward_normalized_eps</t>
  </si>
  <si>
    <t>fy2025_fcf</t>
  </si>
  <si>
    <t>ttm_capex</t>
  </si>
  <si>
    <t>ttm_eps</t>
  </si>
  <si>
    <t>ttm_operating_cash_flow</t>
  </si>
  <si>
    <t>eps_value</t>
  </si>
  <si>
    <t>fy2025_fcf_per_share</t>
  </si>
  <si>
    <t>normalized_fcf</t>
  </si>
  <si>
    <t>normalized_fcf_per_share</t>
  </si>
  <si>
    <t>fcf_value</t>
  </si>
  <si>
    <t>fair_value</t>
  </si>
  <si>
    <t>implied_equity_value</t>
  </si>
  <si>
    <t>upside</t>
  </si>
  <si>
    <t>Outputs</t>
  </si>
  <si>
    <t>Fair value</t>
  </si>
  <si>
    <t>Upside</t>
  </si>
  <si>
    <t>TTM EPS</t>
  </si>
  <si>
    <t>FY2025 FCF/share</t>
  </si>
  <si>
    <t>Forward EPS excluding refund</t>
  </si>
  <si>
    <t>TTM FCF excluding gross refund</t>
  </si>
  <si>
    <t>Normalized TTM FCF per share</t>
  </si>
  <si>
    <t>Implied equity value</t>
  </si>
  <si>
    <t>Scenarios (reference)</t>
  </si>
  <si>
    <t>base</t>
  </si>
  <si>
    <t/>
  </si>
  <si>
    <t>bear</t>
  </si>
  <si>
    <t>forward_reported_eps = 8.86, pe_weight = 0.65, target_fcf_multiple = 12, target_pe = 10</t>
  </si>
  <si>
    <t>bull</t>
  </si>
  <si>
    <t>forward_reported_eps = 10.86, pe_weight = 0.8, target_fcf_multiple = 20, target_pe = 16</t>
  </si>
  <si>
    <t>Claim</t>
  </si>
  <si>
    <t>URL</t>
  </si>
  <si>
    <t>Accessed</t>
  </si>
  <si>
    <t>October 7 Model Edge reference LULU quote $91.88, refreshed 2026-10-07T15:03:01.140537-06:00. Market-relative outputs use this price; valuation changes are separately explained.</t>
  </si>
  <si>
    <t>2026-10-07</t>
  </si>
  <si>
    <t>October 7 leadership 8-K appoints product chief Gauger effectiveOct26: $1M salary,150%targetbonus,$1.9Msign-on,$2.8Mtwo-yearRSUs and up to$0.5Mreimbursement; COO Godsey $0.7Msalary,100%targetbonus,$0.65Msign-on,$2Mtwo-yearRSUs. Two departures November6; CFO Frank expanded interim responsibilities and retention equity not quantified. These commitments do not establish revised net company earnings guidance or issued common shares. Preserve normalized FY26 EPS $8.745, excluding $0.86 tariff refund, and 75%13xEPS/25%16xFCF method; $128.329523 unchanged.</t>
  </si>
  <si>
    <t>https://modeledge.ai/company/LULU/filing/8-K/0001397187-26-000131</t>
  </si>
  <si>
    <t>September 14 8-K confirms previously announced CEO Heidi O'Neill started September 8, board expanded to 12, and procedural bylaw changes; no new operating guidance. September 11 Forms 3/4 cover contingent RSUs and service-vesting options, not an immediate full issuance. Preserve adjusted FY2026 EPS, excluded tariff refund and existing valuation method.</t>
  </si>
  <si>
    <t>https://modeledge.ai/company/LULU/filing/8-K/0001397187-26-000129</t>
  </si>
  <si>
    <t>2026-09-14</t>
  </si>
  <si>
    <t>September 14 Modeledge reference LULU share price $100.3 retrieved after the regular U.S. close. Quote updates affect market-relative outputs; forecast changes, if any, are separately identified.</t>
  </si>
  <si>
    <t>FY2025 Form 10-K reports net revenue of $11.103B, diluted EPS of $13.26, operating cash flow of $1.602B, capital expenditures of $0.681B, and 119.068M diluted shares.</t>
  </si>
  <si>
    <t>https://www.sec.gov/Archives/edgar/data/1397187/000139718726000020/</t>
  </si>
  <si>
    <t>Q1 FY2026 Form 10-Q reports diluted EPS of $1.69 versus $2.60 in Q1 FY2025.</t>
  </si>
  <si>
    <t>https://www.sec.gov/Archives/edgar/data/1397187/000139718726000078/</t>
  </si>
  <si>
    <t>Current share price of $115.64 from Modeledge portfolio quote cache.</t>
  </si>
  <si>
    <t>FY26 EPS guide $9.48-$9.73 includes $0.86 tariff refund and interest benefit. Q2 EPS $2.92 versus $3.10; Q2 diluted shares 112.919M.</t>
  </si>
  <si>
    <t>https://corporate.lululemon.com/newsroom/press-releases/2026/09-03-2026-210528733</t>
  </si>
  <si>
    <t>2026-09-07</t>
  </si>
  <si>
    <t>H1 FY26/FY25 OCF $589.278M/$209.722M and capex $277.056M/$330.161M. Received $134.5M tariff refunds plus $4.1M interest. TTM FCF is bridged from FY25 and gross refunds removed conservatively.</t>
  </si>
  <si>
    <t>https://modeledge.ai/company/LULU/filing/10-Q/0001397187-26-000127</t>
  </si>
  <si>
    <t>September 8, 2026 provider reference quote refreshed to $103.19; price-dependent outputs updated. No new indexed company activity since the September 7 review; existing intrinsic assumptions retained.</t>
  </si>
  <si>
    <t>https://modeledge.ai/company/LULU</t>
  </si>
  <si>
    <t>2026-09-08</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</si>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</sst>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6">
    <numFmt numFmtId="164" formatCode="&quot;$&quot;0.00"/>
    <numFmt numFmtId="165" formatCode="#,##0"/>
    <numFmt numFmtId="166" formatCode="#,##0.0"/>
    <numFmt numFmtId="167" formatCode="0%"/>
    <numFmt numFmtId="168" formatCode="0.0%"/>
    <numFmt numFmtId="169" formatCode="&quot;$&quot;#,##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xf numFmtId="169"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v>112.919</v>
      </c>
    </row>
    <row r="7">
      <c r="A7" s="4" t="s">
        <v>5</v>
      </c>
      <c r="B7" s="5">
        <v>91.88</v>
      </c>
    </row>
    <row r="8">
      <c r="A8" s="4" t="s">
        <v>6</v>
      </c>
      <c r="B8">
        <v>9.605</v>
      </c>
    </row>
    <row r="9">
      <c r="A9" s="4" t="s">
        <v>7</v>
      </c>
      <c r="B9" s="6">
        <v>680.802</v>
      </c>
    </row>
    <row r="10">
      <c r="A10" s="4" t="s">
        <v>8</v>
      </c>
      <c r="B10" s="5">
        <v>13.26</v>
      </c>
    </row>
    <row r="11">
      <c r="A11" s="4" t="s">
        <v>9</v>
      </c>
      <c r="B11" s="7">
        <v>119.068</v>
      </c>
    </row>
    <row r="12">
      <c r="A12" s="4" t="s">
        <v>10</v>
      </c>
      <c r="B12" s="6">
        <v>1602.477</v>
      </c>
    </row>
    <row r="13">
      <c r="A13" s="4" t="s">
        <v>11</v>
      </c>
      <c r="B13">
        <v>330.161</v>
      </c>
    </row>
    <row r="14">
      <c r="A14" s="4" t="s">
        <v>12</v>
      </c>
      <c r="B14">
        <v>209.722</v>
      </c>
    </row>
    <row r="15">
      <c r="A15" s="4" t="s">
        <v>13</v>
      </c>
      <c r="B15">
        <v>277.056</v>
      </c>
    </row>
    <row r="16">
      <c r="A16" s="4" t="s">
        <v>14</v>
      </c>
      <c r="B16">
        <v>589.278</v>
      </c>
    </row>
    <row r="17">
      <c r="A17" s="4" t="s">
        <v>15</v>
      </c>
      <c r="B17">
        <v>138.6</v>
      </c>
    </row>
    <row r="18">
      <c r="A18" s="4" t="s">
        <v>16</v>
      </c>
      <c r="B18" s="8">
        <v>0.75</v>
      </c>
    </row>
    <row r="19">
      <c r="A19" s="4" t="s">
        <v>17</v>
      </c>
      <c r="B19" s="5">
        <v>2.6</v>
      </c>
    </row>
    <row r="20">
      <c r="A20" s="4" t="s">
        <v>18</v>
      </c>
      <c r="B20" s="5">
        <v>1.69</v>
      </c>
    </row>
    <row r="21">
      <c r="A21" s="4" t="s">
        <v>19</v>
      </c>
      <c r="B21">
        <v>3.1</v>
      </c>
    </row>
    <row r="22">
      <c r="A22" s="4" t="s">
        <v>20</v>
      </c>
      <c r="B22">
        <v>2.92</v>
      </c>
    </row>
    <row r="23">
      <c r="A23" s="4" t="s">
        <v>21</v>
      </c>
      <c r="B23">
        <v>16</v>
      </c>
    </row>
    <row r="24">
      <c r="A24" s="4" t="s">
        <v>22</v>
      </c>
      <c r="B24">
        <v>13</v>
      </c>
    </row>
    <row r="25">
      <c r="A25" s="4" t="s">
        <v>23</v>
      </c>
      <c r="B25">
        <v>0.86</v>
      </c>
    </row>
    <row r="26">
      <c r="A26" s="3" t="s">
        <v>24</v>
      </c>
    </row>
    <row r="27">
      <c r="A27" s="4" t="s">
        <v>25</v>
      </c>
      <c r="B27" t="str">
        <f>(Model!$B$8-Model!$B$25)</f>
      </c>
    </row>
    <row r="28">
      <c r="A28" s="4" t="s">
        <v>26</v>
      </c>
      <c r="B28" t="str">
        <f>(Model!$B$12-Model!$B$9)</f>
      </c>
    </row>
    <row r="29">
      <c r="A29" s="4" t="s">
        <v>27</v>
      </c>
      <c r="B29" t="str">
        <f>((Model!$B$9-Model!$B$13)+Model!$B$15)</f>
      </c>
    </row>
    <row r="30">
      <c r="A30" s="4" t="s">
        <v>28</v>
      </c>
      <c r="B30" t="str">
        <f>((((Model!$B$10-Model!$B$19)+Model!$B$20)-Model!$B$21)+Model!$B$22)</f>
      </c>
    </row>
    <row r="31">
      <c r="A31" s="4" t="s">
        <v>29</v>
      </c>
      <c r="B31" t="str">
        <f>((Model!$B$12-Model!$B$14)+Model!$B$16)</f>
      </c>
    </row>
    <row r="32">
      <c r="A32" s="4" t="s">
        <v>30</v>
      </c>
      <c r="B32" t="str">
        <f>(Model!$B$27*Model!$B$24)</f>
      </c>
    </row>
    <row r="33">
      <c r="A33" s="4" t="s">
        <v>31</v>
      </c>
      <c r="B33" t="str">
        <f>(Model!$B$28/Model!$B$11)</f>
      </c>
    </row>
    <row r="34">
      <c r="A34" s="4" t="s">
        <v>32</v>
      </c>
      <c r="B34" t="str">
        <f>((Model!$B$31-Model!$B$29)-Model!$B$17)</f>
      </c>
    </row>
    <row r="35">
      <c r="A35" s="4" t="s">
        <v>33</v>
      </c>
      <c r="B35" t="str">
        <f>(Model!$B$34/Model!$B$6)</f>
      </c>
    </row>
    <row r="36">
      <c r="A36" s="4" t="s">
        <v>34</v>
      </c>
      <c r="B36" t="str">
        <f>(Model!$B$35*Model!$B$23)</f>
      </c>
    </row>
    <row r="37">
      <c r="A37" s="4" t="s">
        <v>35</v>
      </c>
      <c r="B37" t="str">
        <f>((Model!$B$32*Model!$B$18)+(Model!$B$36*(1-Model!$B$18)))</f>
      </c>
    </row>
    <row r="38">
      <c r="A38" s="4" t="s">
        <v>36</v>
      </c>
      <c r="B38" t="str">
        <f>(Model!$B$37*Model!$B$6)</f>
      </c>
    </row>
    <row r="39">
      <c r="A39" s="4" t="s">
        <v>37</v>
      </c>
      <c r="B39" t="str">
        <f>((Model!$B$37/Model!$B$7)-1)</f>
      </c>
    </row>
    <row r="40">
      <c r="A40" s="3" t="s">
        <v>38</v>
      </c>
    </row>
    <row r="41">
      <c r="A41" s="4" t="s">
        <v>39</v>
      </c>
      <c r="B41" s="5" t="str">
        <f>Model!$B$37</f>
      </c>
    </row>
    <row r="42">
      <c r="A42" s="4" t="s">
        <v>40</v>
      </c>
      <c r="B42" s="9" t="str">
        <f>Model!$B$39</f>
      </c>
    </row>
    <row r="43">
      <c r="A43" s="4" t="s">
        <v>41</v>
      </c>
      <c r="B43" s="5" t="str">
        <f>Model!$B$30</f>
      </c>
    </row>
    <row r="44">
      <c r="A44" s="4" t="s">
        <v>42</v>
      </c>
      <c r="B44" s="5" t="str">
        <f>Model!$B$33</f>
      </c>
    </row>
    <row r="45">
      <c r="A45" s="4" t="s">
        <v>43</v>
      </c>
      <c r="B45" s="5" t="str">
        <f>Model!$B$27</f>
      </c>
    </row>
    <row r="46">
      <c r="A46" s="4" t="s">
        <v>44</v>
      </c>
      <c r="B46" s="10" t="str">
        <f>Model!$B$34</f>
      </c>
    </row>
    <row r="47">
      <c r="A47" s="4" t="s">
        <v>45</v>
      </c>
      <c r="B47" s="5" t="str">
        <f>Model!$B$35</f>
      </c>
    </row>
    <row r="48">
      <c r="A48" s="4" t="s">
        <v>46</v>
      </c>
      <c r="B48" s="10" t="str">
        <f>Model!$B$38</f>
      </c>
    </row>
    <row r="50">
      <c r="A50" s="3" t="s">
        <v>47</v>
      </c>
    </row>
    <row r="51">
      <c r="A51" s="4" t="s">
        <v>48</v>
      </c>
      <c r="B51" t="s">
        <v>49</v>
      </c>
    </row>
    <row r="52">
      <c r="A52" s="4" t="s">
        <v>50</v>
      </c>
      <c r="B52" t="s">
        <v>51</v>
      </c>
    </row>
    <row r="53">
      <c r="A53" s="4" t="s">
        <v>52</v>
      </c>
      <c r="B53" t="s">
        <v>53</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78</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54</v>
      </c>
      <c r="B1" s="3" t="s">
        <v>55</v>
      </c>
      <c r="C1" s="3" t="s">
        <v>56</v>
      </c>
    </row>
    <row r="2">
      <c r="A2" t="s">
        <v>57</v>
      </c>
      <c r="B2" t="s">
        <v>49</v>
      </c>
      <c r="C2" t="s">
        <v>58</v>
      </c>
    </row>
    <row r="3">
      <c r="A3" t="s">
        <v>59</v>
      </c>
      <c r="B3" t="s">
        <v>60</v>
      </c>
      <c r="C3" t="s">
        <v>58</v>
      </c>
    </row>
    <row r="4">
      <c r="A4" t="s">
        <v>61</v>
      </c>
      <c r="B4" t="s">
        <v>62</v>
      </c>
      <c r="C4" t="s">
        <v>63</v>
      </c>
    </row>
    <row r="5">
      <c r="A5" t="s">
        <v>64</v>
      </c>
      <c r="B5" t="s">
        <v>49</v>
      </c>
      <c r="C5" t="s">
        <v>63</v>
      </c>
    </row>
    <row r="6">
      <c r="A6" t="s">
        <v>65</v>
      </c>
      <c r="B6" t="s">
        <v>66</v>
      </c>
      <c r="C6" t="s">
        <v>49</v>
      </c>
    </row>
    <row r="7">
      <c r="A7" t="s">
        <v>67</v>
      </c>
      <c r="B7" t="s">
        <v>68</v>
      </c>
      <c r="C7" t="s">
        <v>49</v>
      </c>
    </row>
    <row r="8">
      <c r="A8" t="s">
        <v>69</v>
      </c>
      <c r="B8" t="s">
        <v>49</v>
      </c>
      <c r="C8" t="s">
        <v>49</v>
      </c>
    </row>
    <row r="9">
      <c r="A9" t="s">
        <v>70</v>
      </c>
      <c r="B9" t="s">
        <v>71</v>
      </c>
      <c r="C9" t="s">
        <v>72</v>
      </c>
    </row>
    <row r="10">
      <c r="A10" t="s">
        <v>73</v>
      </c>
      <c r="B10" t="s">
        <v>74</v>
      </c>
      <c r="C10" t="s">
        <v>72</v>
      </c>
    </row>
    <row r="11">
      <c r="A11" t="s">
        <v>75</v>
      </c>
      <c r="B11" t="s">
        <v>76</v>
      </c>
      <c r="C11" t="s">
        <v>77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