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other_value_m">Model!$B$8</definedName>
    <definedName name="petroleum_sga_m">Model!$B$10</definedName>
    <definedName name="equity_value_m">Model!$B$20</definedName>
    <definedName name="direct_operating_expense_per_bbl">Model!$B$6</definedName>
    <definedName name="normalized_throughput_bpd">Model!$B$7</definedName>
    <definedName name="refining_ev_ebitda_multiple">Model!$B$11</definedName>
    <definedName name="shares_outstanding_m">Model!$B$15</definedName>
    <definedName name="refining_ebitda_m">Model!$B$18</definedName>
    <definedName name="fair_value_per_share">Model!$B$21</definedName>
    <definedName name="current_price">Model!$B$5</definedName>
    <definedName name="refining_margin_per_bbl">Model!$B$12</definedName>
    <definedName name="upside_pct">Model!$B$22</definedName>
    <definedName name="parent_refining_net_debt_m">Model!$B$9</definedName>
    <definedName name="uan_stake_equity_value_m">Model!$B$13</definedName>
    <definedName name="annual_throughput_mmbbl">Model!$B$17</definedName>
    <definedName name="refining_ev_m">Model!$B$19</definedName>
  </definedNames>
  <calcPr calcId="122211" fullCalcOnLoad="true"/>
</workbook>
</file>

<file path=xl/sharedStrings.xml><?xml version="1.0" encoding="utf-8"?>
<sst xmlns="http://schemas.openxmlformats.org/spreadsheetml/2006/main" count="46" uniqueCount="46">
  <si>
    <t>CVR Energy SOTP Mid-Cycle Refining Valuation</t>
  </si>
  <si>
    <t>As of 2026-08-05  ·  Currency: USD  ·  https://modeledge.ai/model/fm_ebbc6b5bce18ac5b9249c4ccc8cf1e45</t>
  </si>
  <si>
    <t>Inputs</t>
  </si>
  <si>
    <t>Current CVI share price</t>
  </si>
  <si>
    <t>Direct operating expense per throughput barrel</t>
  </si>
  <si>
    <t>Normalized petroleum throughput</t>
  </si>
  <si>
    <t>Other/RIN liability and corporate value</t>
  </si>
  <si>
    <t>Parent/refining net debt after excluding UAN</t>
  </si>
  <si>
    <t>Petroleum SG&amp;A</t>
  </si>
  <si>
    <t>Petroleum EV / EBITDA multiple</t>
  </si>
  <si>
    <t>Mid-cycle refining margin per throughput barrel</t>
  </si>
  <si>
    <t>CVI 37% UAN equity stake value</t>
  </si>
  <si>
    <t>Constants</t>
  </si>
  <si>
    <t>shares_outstanding_m</t>
  </si>
  <si>
    <t>Calculations</t>
  </si>
  <si>
    <t>annual_throughput_mmbbl</t>
  </si>
  <si>
    <t>refining_ebitda_m</t>
  </si>
  <si>
    <t>refining_ev_m</t>
  </si>
  <si>
    <t>equity_value_m</t>
  </si>
  <si>
    <t>fair_value_per_share</t>
  </si>
  <si>
    <t>upside_pct</t>
  </si>
  <si>
    <t>Outputs</t>
  </si>
  <si>
    <t>Normalized petroleum EBITDA</t>
  </si>
  <si>
    <t>Implied equity value</t>
  </si>
  <si>
    <t>Fair value / share</t>
  </si>
  <si>
    <t>Upside / downside</t>
  </si>
  <si>
    <t>Scenarios (reference)</t>
  </si>
  <si>
    <t>base</t>
  </si>
  <si>
    <t>direct_operating_expense_per_bbl = 6, normalized_throughput_bpd = 210000, other_value_m = -300, parent_refining_net_debt_m = 620, petroleum_sga_m = 90, refining_ev_ebitda_multiple = 5, refining_margin_per_bbl = 16, uan_stake_equity_value_m = 493</t>
  </si>
  <si>
    <t>bear</t>
  </si>
  <si>
    <t>direct_operating_expense_per_bbl = 6.5, normalized_throughput_bpd = 200000, other_value_m = -500, parent_refining_net_debt_m = 750, petroleum_sga_m = 95, refining_ev_ebitda_multiple = 4.5, refining_margin_per_bbl = 13, uan_stake_equity_value_m = 400</t>
  </si>
  <si>
    <t>bull</t>
  </si>
  <si>
    <t>direct_operating_expense_per_bbl = 5.8, normalized_throughput_bpd = 215000, other_value_m = -100, parent_refining_net_debt_m = 500, petroleum_sga_m = 90, refining_ev_ebitda_multiple = 5.5, refining_margin_per_bbl = 20, uan_stake_equity_value_m = 600</t>
  </si>
  <si>
    <t>Claim</t>
  </si>
  <si>
    <t>URL</t>
  </si>
  <si>
    <t>Accessed</t>
  </si>
  <si>
    <t>CVR Energy Q2 2026 release reported adjusted EBITDA of $209M, petroleum adjusted EBITDA of $106M, petroleum throughput of 212,965 bpd, adjusted refining margin of $12.43/bbl, and direct operating expense of $5.93/bbl.</t>
  </si>
  <si>
    <t>https://www.sec.gov/Archives/edgar/data/1376139/000137613926000038/exhibit991-cviq22026earnin.htm</t>
  </si>
  <si>
    <t/>
  </si>
  <si>
    <t>CVR Energy Q2 2026 release reported consolidated cash of $737M, total debt and finance lease obligations of $1.783B, $570M of debt held by the nitrogen fertilizer segment, and $137M of fertilizer segment cash.</t>
  </si>
  <si>
    <t>Q3 2026 outlook called for petroleum throughput of 205,000-220,000 bpd, petroleum direct operating expenses of $110M-$120M, and lower fertilizer utilization from the East Dubuque turnaround.</t>
  </si>
  <si>
    <t>Q2 2026 call transcript discussed RIN pressure, including $216M of net RIN expense, a $408M accrued RFS obligation, $81M of realized hedge losses, and management's focus on debt reduction toward $1B gross leverage excluding CVR Partners.</t>
  </si>
  <si>
    <t>https://stockanalysis.com/stocks/cvi/transcripts/658274-q2-2026/</t>
  </si>
  <si>
    <t>CVI market price was about $33.33 and UAN market capitalization was about $1.33B around the August 5, 2026 refresh; CVI owns approximately 37% of CVR Partners common units.</t>
  </si>
  <si>
    <t>https://stockanalysis.com/stocks/uan/</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</si>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</sst>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4">
    <numFmt numFmtId="164" formatCode="&quot;$&quot;0.00"/>
    <numFmt numFmtId="165" formatCode="#,##0"/>
    <numFmt numFmtId="166" formatCode="&quot;$&quot;#,##0"/>
    <numFmt numFmtId="167" formatCode="0.0%"/>
  </numFmts>
  <fonts count="5">
    <font>
      <name val="Calibri"/>
      <family val="2"/>
      <color theme="1"/>
      <sz val="11"/>
    </font>
    <font>
      <family val="2"/>
      <b val="1"/>
      <color/>
      <sz val="14"/>
    </font>
    <font>
      <family val="2"/>
      <color rgb="FF808080"/>
      <sz val="10"/>
    </font>
    <font>
      <family val="2"/>
      <b val="1"/>
      <color/>
    </font>
    <font>
      <family val="2"/>
      <color/>
      <sz val="11"/>
    </font>
  </fonts>
  <fills count="3">
    <fill>
      <patternFill patternType="none"/>
    </fill>
    <fill>
      <patternFill patternType="gray125"/>
    </fill>
    <fill>
      <patternFill patternType="solid">
        <fgColor rgb="FFEFEFEF"/>
      </patternFill>
    </fill>
  </fills>
  <borders count="1">
    <border>
      <left/>
      <right/>
      <top/>
      <bottom/>
      <diagonal/>
    </border>
  </borders>
  <cellStyleXfs count="1">
    <xf numFmtId="0" fontId="0" fillId="0" borderId="0"/>
  </cellStyleXfs>
  <cellXfs count="9">
    <xf numFmtId="0" fontId="0" fillId="0" borderId="0" xfId="0"/>
    <xf numFmtId="0" fontId="1" fillId="0" borderId="0" xfId="0" applyFont="true" applyAlignment="false">
      <alignment/>
    </xf>
    <xf numFmtId="0" fontId="2" fillId="0" borderId="0" xfId="0" applyFont="true" applyAlignment="false">
      <alignment/>
    </xf>
    <xf numFmtId="0" fontId="3" fillId="2" borderId="0" xfId="0" applyFont="true" applyFill="true" applyAlignment="false">
      <alignment/>
    </xf>
    <xf numFmtId="0" fontId="4"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s>
  <sheetData>
    <row r="1">
      <c r="A1" s="1" t="s">
        <v>0</v>
      </c>
    </row>
    <row r="2">
      <c r="A2" s="2" t="s">
        <v>1</v>
      </c>
    </row>
    <row r="4">
      <c r="A4" s="3" t="s">
        <v>2</v>
      </c>
    </row>
    <row r="5">
      <c r="A5" s="4" t="s">
        <v>3</v>
      </c>
      <c r="B5" s="5">
        <v>33.33</v>
      </c>
    </row>
    <row r="6">
      <c r="A6" s="4" t="s">
        <v>4</v>
      </c>
      <c r="B6" s="5">
        <v>6</v>
      </c>
    </row>
    <row r="7">
      <c r="A7" s="4" t="s">
        <v>5</v>
      </c>
      <c r="B7" s="6">
        <v>210000</v>
      </c>
    </row>
    <row r="8">
      <c r="A8" s="4" t="s">
        <v>6</v>
      </c>
      <c r="B8" s="7">
        <v>-300</v>
      </c>
    </row>
    <row r="9">
      <c r="A9" s="4" t="s">
        <v>7</v>
      </c>
      <c r="B9" s="7">
        <v>620</v>
      </c>
    </row>
    <row r="10">
      <c r="A10" s="4" t="s">
        <v>8</v>
      </c>
      <c r="B10" s="7">
        <v>90</v>
      </c>
    </row>
    <row r="11">
      <c r="A11" s="4" t="s">
        <v>9</v>
      </c>
      <c r="B11">
        <v>5</v>
      </c>
    </row>
    <row r="12">
      <c r="A12" s="4" t="s">
        <v>10</v>
      </c>
      <c r="B12" s="5">
        <v>16</v>
      </c>
    </row>
    <row r="13">
      <c r="A13" s="4" t="s">
        <v>11</v>
      </c>
      <c r="B13" s="7">
        <v>493</v>
      </c>
    </row>
    <row r="14">
      <c r="A14" s="3" t="s">
        <v>12</v>
      </c>
    </row>
    <row r="15">
      <c r="A15" s="4" t="s">
        <v>13</v>
      </c>
      <c r="B15">
        <v>100.5</v>
      </c>
    </row>
    <row r="16">
      <c r="A16" s="3" t="s">
        <v>14</v>
      </c>
    </row>
    <row r="17">
      <c r="A17" s="4" t="s">
        <v>15</v>
      </c>
      <c r="B17" t="str">
        <f>((Model!$B$7*365)/1000000)</f>
      </c>
    </row>
    <row r="18">
      <c r="A18" s="4" t="s">
        <v>16</v>
      </c>
      <c r="B18" t="str">
        <f>(((Model!$B$12-Model!$B$6)*Model!$B$17)-Model!$B$10)</f>
      </c>
    </row>
    <row r="19">
      <c r="A19" s="4" t="s">
        <v>17</v>
      </c>
      <c r="B19" t="str">
        <f>(MAX(Model!$B$18,0)*Model!$B$11)</f>
      </c>
    </row>
    <row r="20">
      <c r="A20" s="4" t="s">
        <v>18</v>
      </c>
      <c r="B20" t="str">
        <f>MAX((((Model!$B$19+Model!$B$13)+Model!$B$8)-Model!$B$9),0)</f>
      </c>
    </row>
    <row r="21">
      <c r="A21" s="4" t="s">
        <v>19</v>
      </c>
      <c r="B21" t="str">
        <f>(Model!$B$20/Model!$B$15)</f>
      </c>
    </row>
    <row r="22">
      <c r="A22" s="4" t="s">
        <v>20</v>
      </c>
      <c r="B22" t="str">
        <f>((Model!$B$21/Model!$B$5)-1)</f>
      </c>
    </row>
    <row r="23">
      <c r="A23" s="3" t="s">
        <v>21</v>
      </c>
    </row>
    <row r="24">
      <c r="A24" s="4" t="s">
        <v>22</v>
      </c>
      <c r="B24" s="7" t="str">
        <f>Model!$B$18</f>
      </c>
    </row>
    <row r="25">
      <c r="A25" s="4" t="s">
        <v>23</v>
      </c>
      <c r="B25" s="7" t="str">
        <f>Model!$B$20</f>
      </c>
    </row>
    <row r="26">
      <c r="A26" s="4" t="s">
        <v>24</v>
      </c>
      <c r="B26" s="5" t="str">
        <f>Model!$B$21</f>
      </c>
    </row>
    <row r="27">
      <c r="A27" s="4" t="s">
        <v>25</v>
      </c>
      <c r="B27" s="8" t="str">
        <f>Model!$B$22</f>
      </c>
    </row>
    <row r="29">
      <c r="A29" s="3" t="s">
        <v>26</v>
      </c>
    </row>
    <row r="30">
      <c r="A30" s="4" t="s">
        <v>27</v>
      </c>
      <c r="B30" t="s">
        <v>28</v>
      </c>
    </row>
    <row r="31">
      <c r="A31" s="4" t="s">
        <v>29</v>
      </c>
      <c r="B31" t="s">
        <v>30</v>
      </c>
    </row>
    <row r="32">
      <c r="A32" s="4" t="s">
        <v>31</v>
      </c>
      <c r="B32" t="s">
        <v>32</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45</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3" t="s">
        <v>33</v>
      </c>
      <c r="B1" s="3" t="s">
        <v>34</v>
      </c>
      <c r="C1" s="3" t="s">
        <v>35</v>
      </c>
    </row>
    <row r="2">
      <c r="A2" t="s">
        <v>36</v>
      </c>
      <c r="B2" t="s">
        <v>37</v>
      </c>
      <c r="C2" t="s">
        <v>38</v>
      </c>
    </row>
    <row r="3">
      <c r="A3" t="s">
        <v>39</v>
      </c>
      <c r="B3" t="s">
        <v>37</v>
      </c>
      <c r="C3" t="s">
        <v>38</v>
      </c>
    </row>
    <row r="4">
      <c r="A4" t="s">
        <v>40</v>
      </c>
      <c r="B4" t="s">
        <v>37</v>
      </c>
      <c r="C4" t="s">
        <v>38</v>
      </c>
    </row>
    <row r="5">
      <c r="A5" t="s">
        <v>41</v>
      </c>
      <c r="B5" t="s">
        <v>42</v>
      </c>
      <c r="C5" t="s">
        <v>38</v>
      </c>
    </row>
    <row r="6">
      <c r="A6" t="s">
        <v>43</v>
      </c>
      <c r="B6" t="s">
        <v>44</v>
      </c>
      <c r="C6" t="s">
        <v>38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