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effective_diluted_shares_m">Model!$B$26</definedName>
    <definedName name="current_price">Model!$B$7</definedName>
    <definedName name="convert_net_proceeds_b">Model!$B$16</definedName>
    <definedName name="convert_principal_b">Model!$B$17</definedName>
    <definedName name="exchange_shares_issued_m">Model!$B$18</definedName>
    <definedName name="operating_ev_b">Model!$B$27</definedName>
    <definedName name="equity_value_b">Model!$B$28</definedName>
    <definedName name="fair_value_per_share">Model!$B$29</definedName>
    <definedName name="execution_discount_pct">Model!$B$11</definedName>
    <definedName name="exit_arr_b">Model!$B$12</definedName>
    <definedName name="cash_pf_b">Model!$B$21</definedName>
    <definedName name="upside_pct">Model!$B$30</definedName>
    <definedName name="debt_b">Model!$B$8</definedName>
    <definedName name="strategic_investments_b">Model!$B$14</definedName>
    <definedName name="exchanged_notes_principal_b">Model!$B$19</definedName>
    <definedName name="gross_operating_ev_b">Model!$B$24</definedName>
    <definedName name="cash_b">Model!$B$6</definedName>
    <definedName name="diluted_shares_m">Model!$B$9</definedName>
    <definedName name="ev_arr_multiple">Model!$B$10</definedName>
    <definedName name="future_dilution_pct">Model!$B$13</definedName>
    <definedName name="debt_pf_b">Model!$B$22</definedName>
    <definedName name="diluted_shares_pf_m">Model!$B$23</definedName>
    <definedName name="net_cash_b">Model!$B$25</definedName>
  </definedNames>
  <calcPr calcId="122211" fullCalcOnLoad="true"/>
</workbook>
</file>

<file path=xl/sharedStrings.xml><?xml version="1.0" encoding="utf-8"?>
<sst xmlns="http://schemas.openxmlformats.org/spreadsheetml/2006/main" count="122" uniqueCount="122">
  <si>
    <t>NBIS Hawk valuation - AI cloud EV/ARR sum of parts</t>
  </si>
  <si>
    <t>As of 2026-10-22  ·  Currency: USD  ·  https://modeledge.ai/model/fm_eed27a90f058cbfc2c4c21acfaf8afff</t>
  </si>
  <si>
    <t>Valuation</t>
  </si>
  <si>
    <t>Inputs</t>
  </si>
  <si>
    <t>Cash and equivalents at Jun. 30, 2026 ($B)</t>
  </si>
  <si>
    <t>Hawk last price used for upside</t>
  </si>
  <si>
    <t>Current plus non-current debt at Jun. 30, 2026 ($B)</t>
  </si>
  <si>
    <t>Fully diluted shares before convert-exchange and future funding cushion (M)</t>
  </si>
  <si>
    <t>Applied EV / ARR multiple</t>
  </si>
  <si>
    <t>Execution / financing risk discount</t>
  </si>
  <si>
    <t>2026 exit annualized run-rate revenue ($B)</t>
  </si>
  <si>
    <t>Future financing dilution cushion</t>
  </si>
  <si>
    <t>ClickHouse, Toloka, and other strategic investments ($B)</t>
  </si>
  <si>
    <t>Constants</t>
  </si>
  <si>
    <t>convert_net_proceeds_b</t>
  </si>
  <si>
    <t>convert_principal_b</t>
  </si>
  <si>
    <t>exchange_shares_issued_m</t>
  </si>
  <si>
    <t>exchanged_notes_principal_b</t>
  </si>
  <si>
    <t>Calculations</t>
  </si>
  <si>
    <t>cash_pf_b</t>
  </si>
  <si>
    <t>debt_pf_b</t>
  </si>
  <si>
    <t>diluted_shares_pf_m</t>
  </si>
  <si>
    <t>gross_operating_ev_b</t>
  </si>
  <si>
    <t>net_cash_b</t>
  </si>
  <si>
    <t>effective_diluted_shares_m</t>
  </si>
  <si>
    <t>operating_ev_b</t>
  </si>
  <si>
    <t>equity_value_b</t>
  </si>
  <si>
    <t>fair_value_per_share</t>
  </si>
  <si>
    <t>upside_pct</t>
  </si>
  <si>
    <t>Outputs</t>
  </si>
  <si>
    <t>Fair value / share</t>
  </si>
  <si>
    <t>Upside / downside</t>
  </si>
  <si>
    <t>AI cloud operating EV</t>
  </si>
  <si>
    <t>Net cash / debt</t>
  </si>
  <si>
    <t>Effective diluted shares</t>
  </si>
  <si>
    <t>Scenarios (reference)</t>
  </si>
  <si>
    <t>base</t>
  </si>
  <si>
    <t>ev_arr_multiple = 8, execution_discount_pct = 0, exit_arr_b = 8, future_dilution_pct = 0.04, strategic_investments_b = 1.607</t>
  </si>
  <si>
    <t>bear</t>
  </si>
  <si>
    <t>ev_arr_multiple = 5, execution_discount_pct = 0.1, exit_arr_b = 7, future_dilution_pct = 0.12, strategic_investments_b = 1.2</t>
  </si>
  <si>
    <t>bull</t>
  </si>
  <si>
    <t>ev_arr_multiple = 10, execution_discount_pct = 0, exit_arr_b = 10, future_dilution_pct = 0, strategic_investments_b = 2</t>
  </si>
  <si>
    <t>Claim</t>
  </si>
  <si>
    <t>URL</t>
  </si>
  <si>
    <t>Accessed</t>
  </si>
  <si>
    <t>October 22 6-K and financing release disclose $3.5B senior secured bridge agreed October 17, maturity October 16 2027, SOFR +2.75% stepping 0.25% each 90 days to 3.50%, security and minimum-liquidity covenant. Commitment is not proof of funds drawn or available net cash. Preserve $8B exit ARR, existing multiple and capital bridge until draw/cash uses and financing conditions are reconciled. Daily 7.23% decline investigated; no quantified new ARR guidance.</t>
  </si>
  <si>
    <t>https://modeledge.ai/company/NBIS/filing/6-K/0001104659-26-117978</t>
  </si>
  <si>
    <t>2026-10-22</t>
  </si>
  <si>
    <t>Regular-session reference $159.17 retrieved 2026-10-22T15:22:04.961213-06:00. Quote updates alone do not change operating assumptions.</t>
  </si>
  <si>
    <t/>
  </si>
  <si>
    <t>October 16 Model Edge regular-session NBIS reference $165.47, refreshed 2026-10-16T15:05:08.179395-06:00. Retrieval time is not trade time. Scope and separate financial-anchor changes are described in refresh context.</t>
  </si>
  <si>
    <t>2026-10-16</t>
  </si>
  <si>
    <t>Reviewed 0001513845-26-000130 source content.</t>
  </si>
  <si>
    <t>https://modeledge.ai/company/NBIS/filing/4/0001513845-26-000130</t>
  </si>
  <si>
    <t>October 15 Model Edge regular-session NBIS reference $188.41, refreshed 2026-10-15T15:04:37.998376-06:00. Retrieval time is not trade time. Scope and separate financial-anchor changes are described in refresh context.</t>
  </si>
  <si>
    <t>2026-10-15</t>
  </si>
  <si>
    <t>Read new debt-maturity research artifact and cross-checked issuer financing releases: August notes accrete to 110%/125% at 2030/2034 maturity, while conversion shares use original principal. July $775M secured facility is a financing commitment with draw/current-cash/amortization reconciliation outstanding. No unmatched future maturity amount is added to today's debt bridge. October 15 Form 144 proposes sale of 7,260 existing RSU shares.</t>
  </si>
  <si>
    <t>https://nebius.com/newsroom/nebius-group-announces-pricing-of-upsized-private-offering-of-5-0-billion-of-convertible-senior-notes</t>
  </si>
  <si>
    <t>October 14 Model Edge regular-session reference NBIS price $186.01, refreshed 2026-10-14T14:58:23.792525-06:00. Price refresh changes market-relative outputs; separate evidence/relative-method changes are described below.</t>
  </si>
  <si>
    <t>https://modeledge.ai/company/NBIS</t>
  </si>
  <si>
    <t>2026-10-14</t>
  </si>
  <si>
    <t>New public research artifact relies on third-party project estimates and notes uncertain tenant/capacity attribution; cumulative MW are not annual additions or contracted Nebius revenue. No confirmed ARR revision. Preserve $8B exit ARR, 8x and paired convert cash/debt plus actual 15.8M exchange shares. Price -10.08%; Reuters describes broader AI financing/rates pressure.</t>
  </si>
  <si>
    <t>https://modeledge.ai/artifact/d58d07707f797794b0bed4dcc1b9f3df7214f51496d21ea6a5fae65d3165d78a</t>
  </si>
  <si>
    <t>Additional supporting source for the October 14 scoped review.</t>
  </si>
  <si>
    <t>https://www.investing.com/news/economy-news/ai-infrastructure-firms-slump-as-us-rate-hike-bets-rise-4949759</t>
  </si>
  <si>
    <t>October 12 Model Edge regular-session reference NBIS price $210.06, refreshed 2026-10-12T15:02:21.615862-06:00. Price refresh changes market-relative outputs; BRUN separately reprices its existing relative valuation.</t>
  </si>
  <si>
    <t>2026-10-12</t>
  </si>
  <si>
    <t>Microsoft's own-workload Maia expansion is competitive context; no specific Nebius contracted-capacity change disclosed.</t>
  </si>
  <si>
    <t>https://blogs.microsoft.com/blog/2026/10/12/microsoft-to-expand-azure-maia-system-to-multi-gigawatt-deployments/</t>
  </si>
  <si>
    <t>October 8 Model Edge reference NBIS price $219.71, refreshed 2026-10-08T15:00:50.43632-06:00. Market-relative outputs use this quote; intrinsic assumptions only change on evidence.</t>
  </si>
  <si>
    <t>2026-10-08</t>
  </si>
  <si>
    <t>Goldman Sachs October 8 13G/A reports a passive September 30 5.1% Class A holding; it is not an issuer capital raise.</t>
  </si>
  <si>
    <t>https://modeledge.ai/company/NBIS/filing/SC%2013GA/0000886982-26-000526</t>
  </si>
  <si>
    <t>October 7 Model Edge reference NBIS quote $237.15, refreshed 2026-10-07T15:03:03.431849-06:00. Market-relative outputs use this price; valuation changes are separately explained.</t>
  </si>
  <si>
    <t>2026-10-07</t>
  </si>
  <si>
    <t>October 7 price -5.09% following prior+7.44%. No verified new operating guidance or quantified financing/acquisition terms found. Broad AI infrastructure weakness is market context only. Preserve $8BARR,8x,and existing convertible/cash/share treatment; $183.056569 unchanged in both linked portfolios. Inferize terms remain undisclosed; July secured financing requires full cash-use reconciliation.</t>
  </si>
  <si>
    <t>October 6 Model Edge reference NBIS quote $249.87, refreshed 2026-10-06T15:02:52.612173-06:00. Price changes refresh market-relative outputs; evidence-supported valuation changes are separately described.</t>
  </si>
  <si>
    <t>2026-10-06</t>
  </si>
  <si>
    <t>October 6: price rose 7.44% to $249.87. Market reporting points to the earlier Inferize acquisition and AI capacity momentum, not a verified new quantified contract or revised ARR guide. New Form 4 reports COO sales of 500,000 existing shares under a May 22 plan, not an incremental grant. Preserve $8B exit ARR, 8x base multiple and the current financing bridge in both portfolios. Inferize consideration remains undisclosed; no invented acquisition accretion.</t>
  </si>
  <si>
    <t>https://modeledge.ai/company/NBIS/filing/4/0001513845-26-000126</t>
  </si>
  <si>
    <t>Additional supporting source for the October 6 review; see the dated evidence note.</t>
  </si>
  <si>
    <t>https://nebius.com/newsroom</t>
  </si>
  <si>
    <t>https://www.benzinga.com/markets/tech/26/10/62197008/why-is-nebius-group-stock-soaring-tuesday</t>
  </si>
  <si>
    <t>October 2 Model Edge reference NBIS quote $242.81, refreshed 2026-10-02T17:10:06.29364-06:00. Price alone is not evidence to change operating forecasts; BRUN separately refreshes the existing peer-relative valuation.</t>
  </si>
  <si>
    <t>2026-10-02</t>
  </si>
  <si>
    <t>October 1 acquisition of Inferize supports TokenFactory cold-start and GPU-utilization capabilities. Company release discloses no consideration, funding, incremental ARR or quantified margin benefit. Preserve the existing $8B ARR/8x framework and financing bridge in both linked portfolios until acquisition economics are available. Boynton Form 4 confirms sale of 50 existing shares under a March plan, not new issuance.</t>
  </si>
  <si>
    <t>https://modeledge.ai/company/NBIS/filing/6-K/0001104659-26-112824</t>
  </si>
  <si>
    <t>September 29 Modeledge reference NBIS stock price $237.355, retrieved 2026-09-29T15:15:01.305628-06:00; a post-session reference snapshot, not an asserted official close. No operating or intrinsic valuation inputs changed in this review.</t>
  </si>
  <si>
    <t>2026-09-29</t>
  </si>
  <si>
    <t>September 29 Form 144 proposes sale of 50 existing shares held by the John W. Boynton IV trust under a March 6 plan; not 50 million shares or new issuer capital. Retain the existing $8B exit ARR, 8x valuation, pro forma convertible cash/debt bridge and dilution cushion. The July $775M secured financing and complete share-class/cash-use reconciliation remain unresolved; both ai and main rows use this same model.</t>
  </si>
  <si>
    <t>https://modeledge.ai/company/NBIS/filing/144/0001950047-26-009868</t>
  </si>
  <si>
    <t>September 24: shares rose 7.44%; no newly quantified primary-source operating or financing catalyst was verified. Retain the existing $8B exit ARR, 8x multiple, net-debt and convertible bridge. The July $775M secured-loan closing/cash-use reconciliation remains open, as does the older indexed window. Do not recognize financing proceeds as free equity value or infer contract economics from price momentum.</t>
  </si>
  <si>
    <t>2026-09-24</t>
  </si>
  <si>
    <t>September 24 reference NBIS price $243.48; quote refresh timestamp 2026-09-24T15:15:28.398741-06:00. This changes market-relative outputs; price alone does not change operating assumptions.</t>
  </si>
  <si>
    <t>AI-infrastructure selloff is market context only. Preserve the already modeled offering/conversion treatment; the $775M July secured-loan bridge remains unresolved.</t>
  </si>
  <si>
    <t>2026-09-14</t>
  </si>
  <si>
    <t>September 14 Modeledge reference NBIS share price $212.19 retrieved after the regular U.S. close. Quote updates affect market-relative outputs; forecast changes, if any, are separately identified.</t>
  </si>
  <si>
    <t>September 10 Modeledge reference share price $228.11; market price alone is not used to revise operating forecasts.</t>
  </si>
  <si>
    <t>2026-09-10</t>
  </si>
  <si>
    <t>September 10 mover and company-news review found no verified new company-specific catalyst. Preserve existing revenue/multiple and capital structure; the previously identified July secured-debt bridge remains unresolved.</t>
  </si>
  <si>
    <t>Q2 2026 release reported revenue of $582.3M, adjusted EBITDA of $236.2M, cash and equivalents of $8.042B, current debt of $46.7M, non-current debt of $8.499B, non-marketable equity securities of $1.607B, and 271,855,218 shares outstanding at June 30, 2026 (238,400,165 Class A and 33,455,053 Class B).</t>
  </si>
  <si>
    <t>https://www.sec.gov/Archives/edgar/data/1513845/000110465926094568/tm2622968d1_ex99-1.htm</t>
  </si>
  <si>
    <t>2026-08-25</t>
  </si>
  <si>
    <t>Aug 24, 2026 close 6-K EX-99.1: closed $3.45B of 0.50% converts due 2030 and $2.3B of 4.50% converts due 2034 ($5.75B aggregate original principal after greenshoe). Concurrently exchanged $400M original principal of 2.00% 2029 notes and $400M of 3.00% 2031 notes for about 15.8 million Class A shares.</t>
  </si>
  <si>
    <t>https://www.sec.gov/Archives/edgar/data/1513845/000110465926100347/tm2623863d1_ex99-1.htm</t>
  </si>
  <si>
    <t>Aug 19, 2026 pricing 6-K EX-99.1: estimated net proceeds about $5.68B if greenshoe fully exercised. 2030 notes convert at 3.1902 shares per $1,000 (about $313.46); 2034 notes at 3.0802 (about $324.65). Company may settle conversions in cash, Class A shares, or a combination. Indenture default settlement method is physical settlement. 2030 notes accrete to 110% of original principal; 2034 notes to 125%.</t>
  </si>
  <si>
    <t>https://www.sec.gov/Archives/edgar/data/1513845/000110465926098924/tm2623617d1_ex99-1.htm</t>
  </si>
  <si>
    <t>Management said annualized run-rate revenue reached $3.0B at June 30, 2026 and reaffirmed full-year 2026 guidance for $7B-$9B ARR, $3.0B-$3.4B revenue, about 40% adjusted EBITDA margin, and $20B-$25B capex.</t>
  </si>
  <si>
    <t>https://nebius.com/investor-events</t>
  </si>
  <si>
    <t>2026-08-13</t>
  </si>
  <si>
    <t>Q2 2026 shareholder letter said capex was about $5.7B, 2026 customer prepayments are expected to exceed $9B, the July secured debt financing raised $775M at SOFR plus 2.50%, and customer commitments exceed $40B.</t>
  </si>
  <si>
    <t>https://assets.nebius.com/assets/4462517b-ce83-41f2-96ed-f2ac1bc06a05/SHLQ226%20%281%29.pdf?cache-buster=2026-08-12T11%3A57%3A07.944Z</t>
  </si>
  <si>
    <t>Modeledge price service returned an NBIS price of $218.50 at 2026-08-25T16:49:06Z; this updates only the upside denominator. Market cap was $52.44B.</t>
  </si>
  <si>
    <t>September 8 Palantir partnership names Nebius preferred sovereign AI infrastructure partner with integration and deployment plans, but discloses no incremental contracted ARR, minimum revenue or pricing. August AGM authorized issuance and repurchases; authorization is not executed dilution or buybacks.</t>
  </si>
  <si>
    <t>https://www.sec.gov/Archives/edgar/data/1513845/000110465926105749/tm2624958d1_ex99-1.htm</t>
  </si>
  <si>
    <t>2026-09-08</t>
  </si>
  <si>
    <t>September 8 Goldman and September 9 Citi conferences described strong demand, contract-mix optimization and prospective asset-light capacity. No new period-specific ARR guidance or quantified Palantir economics replaces the $7B-$9B exit-2026 range; retained existing financing and dilution treatment.</t>
  </si>
  <si>
    <t>https://modeledge.ai/company/NBIS/Transcript/cf51a3451f93aa42c2bf6da7ecb45b09</t>
  </si>
  <si>
    <t>2026-09-09</t>
  </si>
  <si>
    <t>Goldman conference September 8: prospective third-party infrastructure access may expand capacity in 2027 and later, without a quantified new current-year ARR contribution.</t>
  </si>
  <si>
    <t>https://modeledge.ai/company/NBIS/Transcript/aedd2c71c5f7bd821252efa497276912</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</si>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</sst>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
    <numFmt numFmtId="165" formatCode="&quot;$&quot;0.00"/>
    <numFmt numFmtId="166" formatCode="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8.042</v>
      </c>
    </row>
    <row r="7">
      <c r="A7" s="5" t="s">
        <v>5</v>
      </c>
      <c r="B7" s="7">
        <v>159.17</v>
      </c>
    </row>
    <row r="8">
      <c r="A8" s="5" t="s">
        <v>6</v>
      </c>
      <c r="B8" s="6">
        <v>8.546</v>
      </c>
    </row>
    <row r="9">
      <c r="A9" s="5" t="s">
        <v>7</v>
      </c>
      <c r="B9" s="8">
        <v>330</v>
      </c>
    </row>
    <row r="10">
      <c r="A10" s="5" t="s">
        <v>8</v>
      </c>
      <c r="B10">
        <v>8</v>
      </c>
    </row>
    <row r="11">
      <c r="A11" s="5" t="s">
        <v>9</v>
      </c>
      <c r="B11" s="9">
        <v>0</v>
      </c>
    </row>
    <row r="12">
      <c r="A12" s="5" t="s">
        <v>10</v>
      </c>
      <c r="B12" s="6">
        <v>8</v>
      </c>
    </row>
    <row r="13">
      <c r="A13" s="5" t="s">
        <v>11</v>
      </c>
      <c r="B13" s="9">
        <v>0.04</v>
      </c>
    </row>
    <row r="14">
      <c r="A14" s="5" t="s">
        <v>12</v>
      </c>
      <c r="B14" s="6">
        <v>1.607</v>
      </c>
    </row>
    <row r="15">
      <c r="A15" s="4" t="s">
        <v>13</v>
      </c>
    </row>
    <row r="16">
      <c r="A16" s="5" t="s">
        <v>14</v>
      </c>
      <c r="B16">
        <v>5.68</v>
      </c>
    </row>
    <row r="17">
      <c r="A17" s="5" t="s">
        <v>15</v>
      </c>
      <c r="B17">
        <v>5.75</v>
      </c>
    </row>
    <row r="18">
      <c r="A18" s="5" t="s">
        <v>16</v>
      </c>
      <c r="B18">
        <v>15.8</v>
      </c>
    </row>
    <row r="19">
      <c r="A19" s="5" t="s">
        <v>17</v>
      </c>
      <c r="B19">
        <v>0.8</v>
      </c>
    </row>
    <row r="20">
      <c r="A20" s="4" t="s">
        <v>18</v>
      </c>
    </row>
    <row r="21">
      <c r="A21" s="5" t="s">
        <v>19</v>
      </c>
      <c r="B21" t="str">
        <f>(Model!$B$6+Model!$B$16)</f>
      </c>
    </row>
    <row r="22">
      <c r="A22" s="5" t="s">
        <v>20</v>
      </c>
      <c r="B22" t="str">
        <f>((Model!$B$8+Model!$B$17)-Model!$B$19)</f>
      </c>
    </row>
    <row r="23">
      <c r="A23" s="5" t="s">
        <v>21</v>
      </c>
      <c r="B23" t="str">
        <f>(Model!$B$9+Model!$B$18)</f>
      </c>
    </row>
    <row r="24">
      <c r="A24" s="5" t="s">
        <v>22</v>
      </c>
      <c r="B24" t="str">
        <f>(Model!$B$12*Model!$B$10)</f>
      </c>
    </row>
    <row r="25">
      <c r="A25" s="5" t="s">
        <v>23</v>
      </c>
      <c r="B25" t="str">
        <f>(Model!$B$21-Model!$B$22)</f>
      </c>
    </row>
    <row r="26">
      <c r="A26" s="5" t="s">
        <v>24</v>
      </c>
      <c r="B26" t="str">
        <f>(Model!$B$23*(1+Model!$B$13))</f>
      </c>
    </row>
    <row r="27">
      <c r="A27" s="5" t="s">
        <v>25</v>
      </c>
      <c r="B27" t="str">
        <f>(Model!$B$24*(1-Model!$B$11))</f>
      </c>
    </row>
    <row r="28">
      <c r="A28" s="5" t="s">
        <v>26</v>
      </c>
      <c r="B28" t="str">
        <f>((Model!$B$27+Model!$B$25)+Model!$B$14)</f>
      </c>
    </row>
    <row r="29">
      <c r="A29" s="5" t="s">
        <v>27</v>
      </c>
      <c r="B29" t="str">
        <f>((Model!$B$28*1000)/Model!$B$26)</f>
      </c>
    </row>
    <row r="30">
      <c r="A30" s="5" t="s">
        <v>28</v>
      </c>
      <c r="B30" t="str">
        <f>((Model!$B$29/Model!$B$7)-1)</f>
      </c>
    </row>
    <row r="31">
      <c r="A31" s="4" t="s">
        <v>29</v>
      </c>
    </row>
    <row r="32">
      <c r="A32" s="5" t="s">
        <v>30</v>
      </c>
      <c r="B32" s="7" t="str">
        <f>Model!$B$29</f>
      </c>
    </row>
    <row r="33">
      <c r="A33" s="5" t="s">
        <v>31</v>
      </c>
      <c r="B33" s="9" t="str">
        <f>Model!$B$30</f>
      </c>
    </row>
    <row r="34">
      <c r="A34" s="5" t="s">
        <v>32</v>
      </c>
      <c r="B34" s="6" t="str">
        <f>Model!$B$27</f>
      </c>
    </row>
    <row r="35">
      <c r="A35" s="5" t="s">
        <v>33</v>
      </c>
      <c r="B35" s="6" t="str">
        <f>Model!$B$25</f>
      </c>
    </row>
    <row r="36">
      <c r="A36" s="5" t="s">
        <v>34</v>
      </c>
      <c r="B36" s="8" t="str">
        <f>Model!$B$26</f>
      </c>
    </row>
    <row r="38">
      <c r="A38" s="4" t="s">
        <v>35</v>
      </c>
    </row>
    <row r="39">
      <c r="A39" s="5" t="s">
        <v>36</v>
      </c>
      <c r="B39" t="s">
        <v>37</v>
      </c>
    </row>
    <row r="40">
      <c r="A40" s="5" t="s">
        <v>38</v>
      </c>
      <c r="B40" t="s">
        <v>39</v>
      </c>
    </row>
    <row r="41">
      <c r="A41" s="5" t="s">
        <v>40</v>
      </c>
      <c r="B41" t="s">
        <v>41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121</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42</v>
      </c>
      <c r="B1" s="4" t="s">
        <v>43</v>
      </c>
      <c r="C1" s="4" t="s">
        <v>44</v>
      </c>
    </row>
    <row r="2">
      <c r="A2" t="s">
        <v>45</v>
      </c>
      <c r="B2" t="s">
        <v>46</v>
      </c>
      <c r="C2" t="s">
        <v>47</v>
      </c>
    </row>
    <row r="3">
      <c r="A3" t="s">
        <v>48</v>
      </c>
      <c r="B3" t="s">
        <v>49</v>
      </c>
      <c r="C3" t="s">
        <v>47</v>
      </c>
    </row>
    <row r="4">
      <c r="A4" t="s">
        <v>50</v>
      </c>
      <c r="B4" t="s">
        <v>49</v>
      </c>
      <c r="C4" t="s">
        <v>51</v>
      </c>
    </row>
    <row r="5">
      <c r="A5" t="s">
        <v>52</v>
      </c>
      <c r="B5" t="s">
        <v>53</v>
      </c>
      <c r="C5" t="s">
        <v>51</v>
      </c>
    </row>
    <row r="6">
      <c r="A6" t="s">
        <v>54</v>
      </c>
      <c r="B6" t="s">
        <v>49</v>
      </c>
      <c r="C6" t="s">
        <v>55</v>
      </c>
    </row>
    <row r="7">
      <c r="A7" t="s">
        <v>56</v>
      </c>
      <c r="B7" t="s">
        <v>57</v>
      </c>
      <c r="C7" t="s">
        <v>55</v>
      </c>
    </row>
    <row r="8">
      <c r="A8" t="s">
        <v>58</v>
      </c>
      <c r="B8" t="s">
        <v>59</v>
      </c>
      <c r="C8" t="s">
        <v>60</v>
      </c>
    </row>
    <row r="9">
      <c r="A9" t="s">
        <v>61</v>
      </c>
      <c r="B9" t="s">
        <v>62</v>
      </c>
      <c r="C9" t="s">
        <v>60</v>
      </c>
    </row>
    <row r="10">
      <c r="A10" t="s">
        <v>63</v>
      </c>
      <c r="B10" t="s">
        <v>64</v>
      </c>
      <c r="C10" t="s">
        <v>60</v>
      </c>
    </row>
    <row r="11">
      <c r="A11" t="s">
        <v>65</v>
      </c>
      <c r="B11" t="s">
        <v>49</v>
      </c>
      <c r="C11" t="s">
        <v>66</v>
      </c>
    </row>
    <row r="12">
      <c r="A12" t="s">
        <v>67</v>
      </c>
      <c r="B12" t="s">
        <v>68</v>
      </c>
      <c r="C12" t="s">
        <v>66</v>
      </c>
    </row>
    <row r="13">
      <c r="A13" t="s">
        <v>69</v>
      </c>
      <c r="B13" t="s">
        <v>49</v>
      </c>
      <c r="C13" t="s">
        <v>70</v>
      </c>
    </row>
    <row r="14">
      <c r="A14" t="s">
        <v>71</v>
      </c>
      <c r="B14" t="s">
        <v>72</v>
      </c>
      <c r="C14" t="s">
        <v>70</v>
      </c>
    </row>
    <row r="15">
      <c r="A15" t="s">
        <v>73</v>
      </c>
      <c r="B15" t="s">
        <v>49</v>
      </c>
      <c r="C15" t="s">
        <v>74</v>
      </c>
    </row>
    <row r="16">
      <c r="A16" t="s">
        <v>75</v>
      </c>
      <c r="B16" t="s">
        <v>59</v>
      </c>
      <c r="C16" t="s">
        <v>74</v>
      </c>
    </row>
    <row r="17">
      <c r="A17" t="s">
        <v>76</v>
      </c>
      <c r="B17" t="s">
        <v>49</v>
      </c>
      <c r="C17" t="s">
        <v>77</v>
      </c>
    </row>
    <row r="18">
      <c r="A18" t="s">
        <v>78</v>
      </c>
      <c r="B18" t="s">
        <v>79</v>
      </c>
      <c r="C18" t="s">
        <v>77</v>
      </c>
    </row>
    <row r="19">
      <c r="A19" t="s">
        <v>80</v>
      </c>
      <c r="B19" t="s">
        <v>81</v>
      </c>
      <c r="C19" t="s">
        <v>77</v>
      </c>
    </row>
    <row r="20">
      <c r="A20" t="s">
        <v>80</v>
      </c>
      <c r="B20" t="s">
        <v>82</v>
      </c>
      <c r="C20" t="s">
        <v>77</v>
      </c>
    </row>
    <row r="21">
      <c r="A21" t="s">
        <v>83</v>
      </c>
      <c r="B21" t="s">
        <v>49</v>
      </c>
      <c r="C21" t="s">
        <v>84</v>
      </c>
    </row>
    <row r="22">
      <c r="A22" t="s">
        <v>85</v>
      </c>
      <c r="B22" t="s">
        <v>86</v>
      </c>
      <c r="C22" t="s">
        <v>84</v>
      </c>
    </row>
    <row r="23">
      <c r="A23" t="s">
        <v>87</v>
      </c>
      <c r="B23" t="s">
        <v>49</v>
      </c>
      <c r="C23" t="s">
        <v>88</v>
      </c>
    </row>
    <row r="24">
      <c r="A24" t="s">
        <v>89</v>
      </c>
      <c r="B24" t="s">
        <v>90</v>
      </c>
      <c r="C24" t="s">
        <v>88</v>
      </c>
    </row>
    <row r="25">
      <c r="A25" t="s">
        <v>91</v>
      </c>
      <c r="B25" t="s">
        <v>49</v>
      </c>
      <c r="C25" t="s">
        <v>92</v>
      </c>
    </row>
    <row r="26">
      <c r="A26" t="s">
        <v>93</v>
      </c>
      <c r="B26" t="s">
        <v>49</v>
      </c>
      <c r="C26" t="s">
        <v>92</v>
      </c>
    </row>
    <row r="27">
      <c r="A27" t="s">
        <v>94</v>
      </c>
      <c r="B27" t="s">
        <v>49</v>
      </c>
      <c r="C27" t="s">
        <v>95</v>
      </c>
    </row>
    <row r="28">
      <c r="A28" t="s">
        <v>96</v>
      </c>
      <c r="B28" t="s">
        <v>49</v>
      </c>
      <c r="C28" t="s">
        <v>95</v>
      </c>
    </row>
    <row r="29">
      <c r="A29" t="s">
        <v>97</v>
      </c>
      <c r="B29" t="s">
        <v>49</v>
      </c>
      <c r="C29" t="s">
        <v>98</v>
      </c>
    </row>
    <row r="30">
      <c r="A30" t="s">
        <v>99</v>
      </c>
      <c r="B30" t="s">
        <v>49</v>
      </c>
      <c r="C30" t="s">
        <v>98</v>
      </c>
    </row>
    <row r="31">
      <c r="A31" t="s">
        <v>100</v>
      </c>
      <c r="B31" t="s">
        <v>101</v>
      </c>
      <c r="C31" t="s">
        <v>102</v>
      </c>
    </row>
    <row r="32">
      <c r="A32" t="s">
        <v>103</v>
      </c>
      <c r="B32" t="s">
        <v>104</v>
      </c>
      <c r="C32" t="s">
        <v>102</v>
      </c>
    </row>
    <row r="33">
      <c r="A33" t="s">
        <v>105</v>
      </c>
      <c r="B33" t="s">
        <v>106</v>
      </c>
      <c r="C33" t="s">
        <v>102</v>
      </c>
    </row>
    <row r="34">
      <c r="A34" t="s">
        <v>107</v>
      </c>
      <c r="B34" t="s">
        <v>108</v>
      </c>
      <c r="C34" t="s">
        <v>109</v>
      </c>
    </row>
    <row r="35">
      <c r="A35" t="s">
        <v>110</v>
      </c>
      <c r="B35" t="s">
        <v>111</v>
      </c>
      <c r="C35" t="s">
        <v>109</v>
      </c>
    </row>
    <row r="36">
      <c r="A36" t="s">
        <v>112</v>
      </c>
      <c r="B36" t="s">
        <v>49</v>
      </c>
      <c r="C36" t="s">
        <v>102</v>
      </c>
    </row>
    <row r="37">
      <c r="A37" t="s">
        <v>113</v>
      </c>
      <c r="B37" t="s">
        <v>114</v>
      </c>
      <c r="C37" t="s">
        <v>115</v>
      </c>
    </row>
    <row r="38">
      <c r="A38" t="s">
        <v>116</v>
      </c>
      <c r="B38" t="s">
        <v>117</v>
      </c>
      <c r="C38" t="s">
        <v>118</v>
      </c>
    </row>
    <row r="39">
      <c r="A39" t="s">
        <v>119</v>
      </c>
      <c r="B39" t="s">
        <v>120</v>
      </c>
      <c r="C39" t="s">
        <v>118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