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upside_pct">Model!$B$18</definedName>
    <definedName name="cash_b">Model!$B$6</definedName>
    <definedName name="gross_debt_b">Model!$B$9</definedName>
    <definedName name="normalized_ebitda_b">Model!$B$10</definedName>
    <definedName name="enterprise_value_b">Model!$B$14</definedName>
    <definedName name="fair_value_per_share">Model!$B$17</definedName>
    <definedName name="diluted_shares_m">Model!$B$7</definedName>
    <definedName name="ev_ebitda_multiple">Model!$B$8</definedName>
    <definedName name="current_share_price">Model!$B$12</definedName>
    <definedName name="net_debt_b">Model!$B$15</definedName>
    <definedName name="equity_value_b">Model!$B$16</definedName>
  </definedNames>
  <calcPr calcId="122211" fullCalcOnLoad="true"/>
</workbook>
</file>

<file path=xl/sharedStrings.xml><?xml version="1.0" encoding="utf-8"?>
<sst xmlns="http://schemas.openxmlformats.org/spreadsheetml/2006/main" count="48" uniqueCount="48">
  <si>
    <t>Methanex EV/EBITDA valuation</t>
  </si>
  <si>
    <t>As of 2026-08-04  ·  Currency: USD  ·  https://modeledge.ai/model/fm_f74d1966c0535fa90f954adeac0bd929</t>
  </si>
  <si>
    <t>FY2026E</t>
  </si>
  <si>
    <t>Inputs</t>
  </si>
  <si>
    <t>Cash</t>
  </si>
  <si>
    <t>Diluted shares</t>
  </si>
  <si>
    <t>Normalized EV / adjusted EBITDA multiple</t>
  </si>
  <si>
    <t>Long-term debt</t>
  </si>
  <si>
    <t>Normalized mid-cycle adjusted EBITDA</t>
  </si>
  <si>
    <t>Constants</t>
  </si>
  <si>
    <t>current_share_price</t>
  </si>
  <si>
    <t>Calculations</t>
  </si>
  <si>
    <t>enterprise_value_b</t>
  </si>
  <si>
    <t>net_debt_b</t>
  </si>
  <si>
    <t>equity_value_b</t>
  </si>
  <si>
    <t>fair_value_per_share</t>
  </si>
  <si>
    <t>upside_pct</t>
  </si>
  <si>
    <t>Outputs</t>
  </si>
  <si>
    <t>Normalized adjusted EBITDA</t>
  </si>
  <si>
    <t>Enterprise value</t>
  </si>
  <si>
    <t>Equity value</t>
  </si>
  <si>
    <t>Fair value per share</t>
  </si>
  <si>
    <t>Upside/downside to current price</t>
  </si>
  <si>
    <t>Normalized EV/EBITDA valuation bridge</t>
  </si>
  <si>
    <t>EV / EBITDA multiple</t>
  </si>
  <si>
    <t>Gross debt</t>
  </si>
  <si>
    <t>Net debt</t>
  </si>
  <si>
    <t>Scenarios (reference)</t>
  </si>
  <si>
    <t>base</t>
  </si>
  <si>
    <t>cash_b = 0.383, diluted_shares_m = 77.364, ev_ebitda_multiple = 6, gross_debt_b = 2.4, normalized_ebitda_b = 1.3</t>
  </si>
  <si>
    <t>bear</t>
  </si>
  <si>
    <t>cash_b = 0.3, diluted_shares_m = 77.5, ev_ebitda_multiple = 5.1, gross_debt_b = 2.45, normalized_ebitda_b = 0.9</t>
  </si>
  <si>
    <t>bull</t>
  </si>
  <si>
    <t>cash_b = 0.55, diluted_shares_m = 77.2, ev_ebitda_multiple = 6.7, gross_debt_b = 2.35, normalized_ebitda_b = 1.65</t>
  </si>
  <si>
    <t>Claim</t>
  </si>
  <si>
    <t>URL</t>
  </si>
  <si>
    <t>Accessed</t>
  </si>
  <si>
    <t>Q2 2026 adjusted EBITDA was $577M, average realized price was $529/tonne, revenue was $1.395B, operating cash flow was $439M, adjusted free cash flow was $298M, and production was 2.213M tonnes.</t>
  </si>
  <si>
    <t>https://www.methanex.com/wp-content/uploads/NR-MDA-FS-Notes-Q2-2026-final.pdf</t>
  </si>
  <si>
    <t/>
  </si>
  <si>
    <t>Methanex repaid the remaining $290M Term Loan A balance in Q2 2026 and ended June 30, 2026 with $383M of cash.</t>
  </si>
  <si>
    <t>June 30, 2026 long-term debt was $2.400B, and adjusted debt was $3.324B after lease, non-controlling interest, and associate adjustments.</t>
  </si>
  <si>
    <t>At July 27, 2026 Methanex had 77,364,263 common shares issued and outstanding.</t>
  </si>
  <si>
    <t>Management expected July-August 2026 average realized price of about $460-$485/tonne and expected 2026 production of about 9.0M tonnes of methanol and 0.3M tonnes of ammonia.</t>
  </si>
  <si>
    <t>https://www.methanex.com/wp-content/uploads/MEOH-Investor-Presentation-July-2026.pdf</t>
  </si>
  <si>
    <t>Methanex investor relations page showed Nasdaq MEOH at $54.31 during this refresh.</t>
  </si>
  <si>
    <t>https://www.methanex.com/investor-relations/financial-reports/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</si>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</sst>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0"/>
    <numFmt numFmtId="166"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0.383</v>
      </c>
    </row>
    <row r="7">
      <c r="A7" s="5" t="s">
        <v>5</v>
      </c>
      <c r="B7" s="7">
        <v>77.364</v>
      </c>
    </row>
    <row r="8">
      <c r="A8" s="5" t="s">
        <v>6</v>
      </c>
      <c r="B8" s="7">
        <v>6</v>
      </c>
    </row>
    <row r="9">
      <c r="A9" s="5" t="s">
        <v>7</v>
      </c>
      <c r="B9" s="6">
        <v>2.4</v>
      </c>
    </row>
    <row r="10">
      <c r="A10" s="5" t="s">
        <v>8</v>
      </c>
      <c r="B10" s="6">
        <v>1.3</v>
      </c>
    </row>
    <row r="11">
      <c r="A11" s="4" t="s">
        <v>9</v>
      </c>
    </row>
    <row r="12">
      <c r="A12" s="5" t="s">
        <v>10</v>
      </c>
      <c r="B12">
        <v>54.31</v>
      </c>
    </row>
    <row r="13">
      <c r="A13" s="4" t="s">
        <v>11</v>
      </c>
    </row>
    <row r="14">
      <c r="A14" s="5" t="s">
        <v>12</v>
      </c>
      <c r="B14" t="str">
        <f>(Model!$B$10*Model!$B$8)</f>
      </c>
    </row>
    <row r="15">
      <c r="A15" s="5" t="s">
        <v>13</v>
      </c>
      <c r="B15" t="str">
        <f>(Model!$B$9-Model!$B$6)</f>
      </c>
    </row>
    <row r="16">
      <c r="A16" s="5" t="s">
        <v>14</v>
      </c>
      <c r="B16" t="str">
        <f>(Model!$B$14-Model!$B$15)</f>
      </c>
    </row>
    <row r="17">
      <c r="A17" s="5" t="s">
        <v>15</v>
      </c>
      <c r="B17" t="str">
        <f>MAX(0,((Model!$B$16*1000)/Model!$B$7))</f>
      </c>
    </row>
    <row r="18">
      <c r="A18" s="5" t="s">
        <v>16</v>
      </c>
      <c r="B18" t="str">
        <f>((Model!$B$17/Model!$B$12)-1)</f>
      </c>
    </row>
    <row r="19">
      <c r="A19" s="4" t="s">
        <v>17</v>
      </c>
    </row>
    <row r="20">
      <c r="A20" s="5" t="s">
        <v>18</v>
      </c>
      <c r="B20" s="6" t="str">
        <f>Model!$B$10</f>
      </c>
    </row>
    <row r="21">
      <c r="A21" s="5" t="s">
        <v>19</v>
      </c>
      <c r="B21" s="6" t="str">
        <f>Model!$B$14</f>
      </c>
    </row>
    <row r="22">
      <c r="A22" s="5" t="s">
        <v>20</v>
      </c>
      <c r="B22" s="6" t="str">
        <f>Model!$B$16</f>
      </c>
    </row>
    <row r="23">
      <c r="A23" s="5" t="s">
        <v>21</v>
      </c>
      <c r="B23" s="6" t="str">
        <f>Model!$B$17</f>
      </c>
    </row>
    <row r="24">
      <c r="A24" s="5" t="s">
        <v>22</v>
      </c>
      <c r="B24" s="8" t="str">
        <f>Model!$B$18</f>
      </c>
    </row>
    <row r="26">
      <c r="A26" s="4" t="s">
        <v>23</v>
      </c>
    </row>
    <row r="27">
      <c r="B27" s="3" t="s">
        <v>2</v>
      </c>
    </row>
    <row r="28">
      <c r="A28" s="5" t="s">
        <v>18</v>
      </c>
      <c r="B28" s="6" t="str">
        <f>Model!$B$10</f>
      </c>
    </row>
    <row r="29">
      <c r="A29" s="5" t="s">
        <v>24</v>
      </c>
      <c r="B29" s="7" t="str">
        <f>Model!$B$8</f>
      </c>
    </row>
    <row r="30">
      <c r="A30" s="5" t="s">
        <v>19</v>
      </c>
      <c r="B30" s="6" t="str">
        <f>Model!$B$14</f>
      </c>
    </row>
    <row r="31">
      <c r="A31" s="5" t="s">
        <v>25</v>
      </c>
      <c r="B31" s="6" t="str">
        <f>Model!$B$9</f>
      </c>
    </row>
    <row r="32">
      <c r="A32" s="5" t="s">
        <v>4</v>
      </c>
      <c r="B32" s="6" t="str">
        <f>Model!$B$6</f>
      </c>
    </row>
    <row r="33">
      <c r="A33" s="5" t="s">
        <v>26</v>
      </c>
      <c r="B33" s="6" t="str">
        <f>Model!$B$15</f>
      </c>
    </row>
    <row r="34">
      <c r="A34" s="5" t="s">
        <v>20</v>
      </c>
      <c r="B34" s="6" t="str">
        <f>Model!$B$16</f>
      </c>
    </row>
    <row r="35">
      <c r="A35" s="5" t="s">
        <v>5</v>
      </c>
      <c r="B35" s="7" t="str">
        <f>Model!$B$7</f>
      </c>
    </row>
    <row r="36">
      <c r="A36" s="5" t="s">
        <v>21</v>
      </c>
      <c r="B36" s="6" t="str">
        <f>Model!$B$17</f>
      </c>
    </row>
    <row r="38">
      <c r="A38" s="4" t="s">
        <v>27</v>
      </c>
    </row>
    <row r="39">
      <c r="A39" s="5" t="s">
        <v>28</v>
      </c>
      <c r="B39" t="s">
        <v>29</v>
      </c>
    </row>
    <row r="40">
      <c r="A40" s="5" t="s">
        <v>30</v>
      </c>
      <c r="B40" t="s">
        <v>31</v>
      </c>
    </row>
    <row r="41">
      <c r="A41" s="5" t="s">
        <v>32</v>
      </c>
      <c r="B41" t="s">
        <v>33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34</v>
      </c>
      <c r="B1" s="4" t="s">
        <v>35</v>
      </c>
      <c r="C1" s="4" t="s">
        <v>36</v>
      </c>
    </row>
    <row r="2">
      <c r="A2" t="s">
        <v>37</v>
      </c>
      <c r="B2" t="s">
        <v>38</v>
      </c>
      <c r="C2" t="s">
        <v>39</v>
      </c>
    </row>
    <row r="3">
      <c r="A3" t="s">
        <v>40</v>
      </c>
      <c r="B3" t="s">
        <v>38</v>
      </c>
      <c r="C3" t="s">
        <v>39</v>
      </c>
    </row>
    <row r="4">
      <c r="A4" t="s">
        <v>41</v>
      </c>
      <c r="B4" t="s">
        <v>38</v>
      </c>
      <c r="C4" t="s">
        <v>39</v>
      </c>
    </row>
    <row r="5">
      <c r="A5" t="s">
        <v>42</v>
      </c>
      <c r="B5" t="s">
        <v>38</v>
      </c>
      <c r="C5" t="s">
        <v>39</v>
      </c>
    </row>
    <row r="6">
      <c r="A6" t="s">
        <v>43</v>
      </c>
      <c r="B6" t="s">
        <v>44</v>
      </c>
      <c r="C6" t="s">
        <v>39</v>
      </c>
    </row>
    <row r="7">
      <c r="A7" t="s">
        <v>45</v>
      </c>
      <c r="B7" t="s">
        <v>46</v>
      </c>
      <c r="C7" t="s">
        <v>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