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mplied_ev">Model!$B$21</definedName>
    <definedName name="implied_equity_value">Model!$B$24</definedName>
    <definedName name="current_price">Model!$B$7</definedName>
    <definedName name="q2_adj_ebitda">Model!$B$12</definedName>
    <definedName name="q3_adj_ebitda">Model!$B$13</definedName>
    <definedName name="ntm_adj_ebitda">Model!$B$17</definedName>
    <definedName name="ebitda_fy2025">Model!$B$19</definedName>
    <definedName name="current_ev_ebitda">Model!$B$23</definedName>
    <definedName name="current_fcf_yield">Model!$B$25</definedName>
    <definedName name="upside">Model!$B$28</definedName>
    <definedName name="target_ev_ebitda">Model!$B$14</definedName>
    <definedName name="current_equity_value">Model!$B$16</definedName>
    <definedName name="fair_value">Model!$B$26</definedName>
    <definedName name="implied_fcf_yield">Model!$B$27</definedName>
    <definedName name="fcf_conversion">Model!$B$9</definedName>
    <definedName name="fy2025_adj_ebitda">Model!$B$10</definedName>
    <definedName name="ebitda_ntm">Model!$B$20</definedName>
    <definedName name="ntm_fcf">Model!$B$22</definedName>
    <definedName name="diluted_shares">Model!$B$8</definedName>
    <definedName name="net_debt">Model!$B$11</definedName>
    <definedName name="current_ev">Model!$B$18</definedName>
  </definedNames>
  <calcPr calcId="122211" fullCalcOnLoad="true"/>
</workbook>
</file>

<file path=xl/sharedStrings.xml><?xml version="1.0" encoding="utf-8"?>
<sst xmlns="http://schemas.openxmlformats.org/spreadsheetml/2006/main" count="57" uniqueCount="57">
  <si>
    <t>AppLovin AXON NTM EV/EBITDA valuation</t>
  </si>
  <si>
    <t>AppLovin advertising-platform valuation. Capitalize next-twelve-month adjusted EBITDA from the Q3 2026 guidance midpoint run-rate, subtract net debt, and divide by diluted shares. The multiple is the thesis slider: panic prints near 15x, Street targets imply about 26x, prior peak priced closer to 40x.</t>
  </si>
  <si>
    <t>As of 2026-08-25  ·  Currency: USD  ·  https://modeledge.ai/model/fm_f967b975607cd6302dd03d408aecd600</t>
  </si>
  <si>
    <t>FY2025</t>
  </si>
  <si>
    <t>NTM</t>
  </si>
  <si>
    <t>Inputs</t>
  </si>
  <si>
    <t>Current share price</t>
  </si>
  <si>
    <t>Diluted shares</t>
  </si>
  <si>
    <t>NTM FCF to adjusted EBITDA</t>
  </si>
  <si>
    <t>FY2025 adjusted EBITDA</t>
  </si>
  <si>
    <t>Net debt</t>
  </si>
  <si>
    <t>Q2 2026 adjusted EBITDA</t>
  </si>
  <si>
    <t>Q3 2026 guided adjusted EBITDA</t>
  </si>
  <si>
    <t>Target NTM EV/EBITDA</t>
  </si>
  <si>
    <t>Calculations</t>
  </si>
  <si>
    <t>current_equity_value</t>
  </si>
  <si>
    <t>ntm_adj_ebitda</t>
  </si>
  <si>
    <t>current_ev</t>
  </si>
  <si>
    <t>ebitda_fy2025</t>
  </si>
  <si>
    <t>ebitda_ntm</t>
  </si>
  <si>
    <t>implied_ev</t>
  </si>
  <si>
    <t>ntm_fcf</t>
  </si>
  <si>
    <t>current_ev_ebitda</t>
  </si>
  <si>
    <t>implied_equity_value</t>
  </si>
  <si>
    <t>current_fcf_yield</t>
  </si>
  <si>
    <t>fair_value</t>
  </si>
  <si>
    <t>implied_fcf_yield</t>
  </si>
  <si>
    <t>upside</t>
  </si>
  <si>
    <t>Outputs</t>
  </si>
  <si>
    <t>Fair value per share</t>
  </si>
  <si>
    <t>Upside vs current price</t>
  </si>
  <si>
    <t>NTM adjusted EBITDA</t>
  </si>
  <si>
    <t>Implied enterprise value</t>
  </si>
  <si>
    <t>Implied equity value</t>
  </si>
  <si>
    <t>NTM free cash flow</t>
  </si>
  <si>
    <t>Current EV to NTM EBITDA</t>
  </si>
  <si>
    <t>Adjusted EBITDA</t>
  </si>
  <si>
    <t>Scenarios (reference)</t>
  </si>
  <si>
    <t>base</t>
  </si>
  <si>
    <t>diluted_shares = 337, fcf_conversion = 0.75, net_debt = 0.462, q3_adj_ebitda = 1.725, target_ev_ebitda = 22</t>
  </si>
  <si>
    <t>bear</t>
  </si>
  <si>
    <t>diluted_shares = 338, fcf_conversion = 0.6, net_debt = 0.8, q3_adj_ebitda = 1.6, target_ev_ebitda = 14</t>
  </si>
  <si>
    <t>bull</t>
  </si>
  <si>
    <t>diluted_shares = 332, fcf_conversion = 0.85, net_debt = -0.5, q3_adj_ebitda = 1.9, target_ev_ebitda = 30</t>
  </si>
  <si>
    <t>Claim</t>
  </si>
  <si>
    <t>URL</t>
  </si>
  <si>
    <t>Accessed</t>
  </si>
  <si>
    <t>Q2 2026 revenue $1.924B (+53% YoY), adjusted EBITDA $1.614B (84% margin), FCF $863.3M. Q3 2026 guide revenue $2.055-2.085B and adjusted EBITDA $1.710-1.740B at 83% margin. 335 million shares at quarter-end.</t>
  </si>
  <si>
    <t>https://investors.applovin.com/news/news-details/2026/AppLovin-Announces-Second-Quarter-2026-Financial-Results/default.aspx</t>
  </si>
  <si>
    <t/>
  </si>
  <si>
    <t>10-Q for the quarter ended June 30, 2026: cash $3,053.3M, long-term debt $3,515.1M, 335.291 million shares outstanding, Q2 diluted weighted-average shares 337.031 million, Q2 adjusted EBITDA $1,613.8M.</t>
  </si>
  <si>
    <t>https://modeledge.ai/company/APP/filing/10-Q/0001751008-26-000059</t>
  </si>
  <si>
    <t>FY2025 adjusted EBITDA was $4,512M on $5,481M revenue.</t>
  </si>
  <si>
    <t>https://modeledge.ai/company/APP/filing/8-K/0001751008-26-000005</t>
  </si>
  <si>
    <t>Street consensus is Buy with an average target of $526.39 (low Piper/Wells $325, high UBS $790). Citi maintained $600 on Aug 25, 2026.</t>
  </si>
  <si>
    <t>https://stockanalysis.com/stocks/app/forecast/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</si>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</sst>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00"/>
    <numFmt numFmtId="165" formatCode="#,##0.0"/>
    <numFmt numFmtId="166" formatCode="0.0%"/>
    <numFmt numFmtId="167" formatCode="0.000"/>
    <numFmt numFmtId="168" formatCode="&quot;$&quot;0.00"/>
    <numFmt numFmtId="169"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3" min="2" width="13"/>
  </cols>
  <sheetData>
    <row r="1">
      <c r="A1" s="1" t="s">
        <v>0</v>
      </c>
    </row>
    <row r="2">
      <c r="A2" t="s">
        <v>1</v>
      </c>
    </row>
    <row r="3">
      <c r="A3" s="2" t="s">
        <v>2</v>
      </c>
    </row>
    <row r="5">
      <c r="B5" s="3" t="s">
        <v>3</v>
      </c>
      <c r="C5" s="3" t="s">
        <v>4</v>
      </c>
    </row>
    <row r="6">
      <c r="A6" s="4" t="s">
        <v>5</v>
      </c>
    </row>
    <row r="7">
      <c r="A7" s="5" t="s">
        <v>6</v>
      </c>
      <c r="B7" s="6">
        <v>305.07</v>
      </c>
    </row>
    <row r="8">
      <c r="A8" s="5" t="s">
        <v>7</v>
      </c>
      <c r="B8" s="7">
        <v>337</v>
      </c>
    </row>
    <row r="9">
      <c r="A9" s="5" t="s">
        <v>8</v>
      </c>
      <c r="B9" s="8">
        <v>0.75</v>
      </c>
    </row>
    <row r="10">
      <c r="A10" s="5" t="s">
        <v>9</v>
      </c>
      <c r="B10" s="9">
        <v>4.512</v>
      </c>
    </row>
    <row r="11">
      <c r="A11" s="5" t="s">
        <v>10</v>
      </c>
      <c r="B11" s="9">
        <v>0.462</v>
      </c>
    </row>
    <row r="12">
      <c r="A12" s="5" t="s">
        <v>11</v>
      </c>
      <c r="B12" s="9">
        <v>1.614</v>
      </c>
    </row>
    <row r="13">
      <c r="A13" s="5" t="s">
        <v>12</v>
      </c>
      <c r="B13" s="9">
        <v>1.725</v>
      </c>
    </row>
    <row r="14">
      <c r="A14" s="5" t="s">
        <v>13</v>
      </c>
      <c r="B14">
        <v>22</v>
      </c>
    </row>
    <row r="15">
      <c r="A15" s="4" t="s">
        <v>14</v>
      </c>
    </row>
    <row r="16">
      <c r="A16" s="5" t="s">
        <v>15</v>
      </c>
      <c r="B16" t="str">
        <f>((Model!$B$7*Model!$B$8)/1000)</f>
      </c>
    </row>
    <row r="17">
      <c r="A17" s="5" t="s">
        <v>16</v>
      </c>
      <c r="B17" t="str">
        <f>(Model!$B$13*4)</f>
      </c>
    </row>
    <row r="18">
      <c r="A18" s="5" t="s">
        <v>17</v>
      </c>
      <c r="B18" t="str">
        <f>(Model!$B$16+Model!$B$11)</f>
      </c>
    </row>
    <row r="19">
      <c r="A19" s="5" t="s">
        <v>18</v>
      </c>
      <c r="B19" t="str">
        <f>(Model!$B$10+(Model!$B$17*0))</f>
      </c>
    </row>
    <row r="20">
      <c r="A20" s="5" t="s">
        <v>19</v>
      </c>
      <c r="B20" t="str">
        <f>Model!$B$17</f>
      </c>
    </row>
    <row r="21">
      <c r="A21" s="5" t="s">
        <v>20</v>
      </c>
      <c r="B21" t="str">
        <f>(Model!$B$17*Model!$B$14)</f>
      </c>
    </row>
    <row r="22">
      <c r="A22" s="5" t="s">
        <v>21</v>
      </c>
      <c r="B22" t="str">
        <f>(Model!$B$17*Model!$B$9)</f>
      </c>
    </row>
    <row r="23">
      <c r="A23" s="5" t="s">
        <v>22</v>
      </c>
      <c r="B23" t="str">
        <f>(Model!$B$18/Model!$B$17)</f>
      </c>
    </row>
    <row r="24">
      <c r="A24" s="5" t="s">
        <v>23</v>
      </c>
      <c r="B24" t="str">
        <f>(Model!$B$21-Model!$B$11)</f>
      </c>
    </row>
    <row r="25">
      <c r="A25" s="5" t="s">
        <v>24</v>
      </c>
      <c r="B25" t="str">
        <f>(Model!$B$22/Model!$B$16)</f>
      </c>
    </row>
    <row r="26">
      <c r="A26" s="5" t="s">
        <v>25</v>
      </c>
      <c r="B26" t="str">
        <f>((Model!$B$24*1000)/Model!$B$8)</f>
      </c>
    </row>
    <row r="27">
      <c r="A27" s="5" t="s">
        <v>26</v>
      </c>
      <c r="B27" t="str">
        <f>(Model!$B$22/Model!$B$24)</f>
      </c>
    </row>
    <row r="28">
      <c r="A28" s="5" t="s">
        <v>27</v>
      </c>
      <c r="B28" t="str">
        <f>((Model!$B$26/Model!$B$7)-1)</f>
      </c>
    </row>
    <row r="29">
      <c r="A29" s="4" t="s">
        <v>28</v>
      </c>
    </row>
    <row r="30">
      <c r="A30" s="5" t="s">
        <v>29</v>
      </c>
      <c r="B30" s="10" t="str">
        <f>Model!$B$26</f>
      </c>
    </row>
    <row r="31">
      <c r="A31" s="5" t="s">
        <v>30</v>
      </c>
      <c r="B31" s="8" t="str">
        <f>Model!$B$28</f>
      </c>
    </row>
    <row r="32">
      <c r="A32" s="5" t="s">
        <v>31</v>
      </c>
      <c r="B32" s="6" t="str">
        <f>Model!$B$17</f>
      </c>
    </row>
    <row r="33">
      <c r="A33" s="5" t="s">
        <v>32</v>
      </c>
      <c r="B33" s="11" t="str">
        <f>Model!$B$21</f>
      </c>
    </row>
    <row r="34">
      <c r="A34" s="5" t="s">
        <v>33</v>
      </c>
      <c r="B34" s="11" t="str">
        <f>Model!$B$24</f>
      </c>
    </row>
    <row r="35">
      <c r="A35" s="5" t="s">
        <v>34</v>
      </c>
      <c r="B35" s="6" t="str">
        <f>Model!$B$22</f>
      </c>
    </row>
    <row r="36">
      <c r="A36" s="5" t="s">
        <v>35</v>
      </c>
      <c r="B36" s="6" t="str">
        <f>Model!$B$23</f>
      </c>
    </row>
    <row r="38">
      <c r="A38" s="4" t="s">
        <v>36</v>
      </c>
    </row>
    <row r="39">
      <c r="B39" s="3" t="s">
        <v>3</v>
      </c>
      <c r="C39" s="3" t="s">
        <v>4</v>
      </c>
    </row>
    <row r="40">
      <c r="A40" s="5" t="s">
        <v>36</v>
      </c>
      <c r="B40" s="6" t="str">
        <f>Model!$B$20</f>
      </c>
      <c r="C40" s="6" t="str">
        <f>Model!$B$20</f>
      </c>
    </row>
    <row r="42">
      <c r="A42" s="4" t="s">
        <v>37</v>
      </c>
    </row>
    <row r="43">
      <c r="A43" s="5" t="s">
        <v>38</v>
      </c>
      <c r="B43" t="s">
        <v>39</v>
      </c>
    </row>
    <row r="44">
      <c r="A44" s="5" t="s">
        <v>40</v>
      </c>
      <c r="B44" t="s">
        <v>41</v>
      </c>
    </row>
    <row r="45">
      <c r="A45" s="5" t="s">
        <v>42</v>
      </c>
      <c r="B45" t="s">
        <v>43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44</v>
      </c>
      <c r="B1" s="4" t="s">
        <v>45</v>
      </c>
      <c r="C1" s="4" t="s">
        <v>46</v>
      </c>
    </row>
    <row r="2">
      <c r="A2" t="s">
        <v>47</v>
      </c>
      <c r="B2" t="s">
        <v>48</v>
      </c>
      <c r="C2" t="s">
        <v>49</v>
      </c>
    </row>
    <row r="3">
      <c r="A3" t="s">
        <v>50</v>
      </c>
      <c r="B3" t="s">
        <v>51</v>
      </c>
      <c r="C3" t="s">
        <v>49</v>
      </c>
    </row>
    <row r="4">
      <c r="A4" t="s">
        <v>52</v>
      </c>
      <c r="B4" t="s">
        <v>53</v>
      </c>
      <c r="C4" t="s">
        <v>49</v>
      </c>
    </row>
    <row r="5">
      <c r="A5" t="s">
        <v>54</v>
      </c>
      <c r="B5" t="s">
        <v>55</v>
      </c>
      <c r="C5"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