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operating_lease_liabilities">Model!$B$31</definedName>
    <definedName name="operating_ev">Model!$B$52</definedName>
    <definedName name="g_mpc">Model!$B$8</definedName>
    <definedName name="maint_capex_2yr">Model!$B$13</definedName>
    <definedName name="equity_and_other_investments">Model!$B$24</definedName>
    <definedName name="finance_lease_liabilities">Model!$B$25</definedName>
    <definedName name="ic_rev_fy26">Model!$B$28</definedName>
    <definedName name="mpc_rev_fy26">Model!$B$30</definedName>
    <definedName name="investments_value">Model!$B$37</definedName>
    <definedName name="mpc_nopat">Model!$B$44</definedName>
    <definedName name="g_ic">Model!$B$7</definedName>
    <definedName name="g_pbp">Model!$B$9</definedName>
    <definedName name="tax_rate">Model!$B$20</definedName>
    <definedName name="pbp_rev_fy26">Model!$B$33</definedName>
    <definedName name="implied_ic_share">Model!$B$54</definedName>
    <definedName name="value_per_share">Model!$B$55</definedName>
    <definedName name="ic_margin">Model!$B$10</definedName>
    <definedName name="ic_rev">Model!$B$36</definedName>
    <definedName name="pbp_rev">Model!$B$41</definedName>
    <definedName name="total_growth">Model!$B$51</definedName>
    <definedName name="mpc_margin">Model!$B$14</definedName>
    <definedName name="mpc_mult">Model!$B$15</definedName>
    <definedName name="pbp_margin">Model!$B$16</definedName>
    <definedName name="price">Model!$B$18</definedName>
    <definedName name="shares">Model!$B$19</definedName>
    <definedName name="pbp_oi_fy26">Model!$B$32</definedName>
    <definedName name="mpc_ev">Model!$B$48</definedName>
    <definedName name="pbp_ev">Model!$B$49</definedName>
    <definedName name="capex_2yr">Model!$B$6</definedName>
    <definedName name="ic_mult">Model!$B$11</definedName>
    <definedName name="mpc_oi_fy26">Model!$B$29</definedName>
    <definedName name="growth_capex_2yr">Model!$B$35</definedName>
    <definedName name="market_cap">Model!$B$38</definedName>
    <definedName name="ic_nopat">Model!$B$43</definedName>
    <definedName name="total_rev">Model!$B$46</definedName>
    <definedName name="total_nopat">Model!$B$50</definedName>
    <definedName name="pbp_mult">Model!$B$17</definedName>
    <definedName name="waste_fraction">Model!$B$21</definedName>
    <definedName name="ic_oi_fy26">Model!$B$27</definedName>
    <definedName name="mpc_rev">Model!$B$39</definedName>
    <definedName name="ic_ev">Model!$B$47</definedName>
    <definedName name="cash_and_st_inv">Model!$B$23</definedName>
    <definedName name="net_debt">Model!$B$40</definedName>
    <definedName name="ai_build_writeoff">Model!$B$42</definedName>
    <definedName name="pbp_nopat">Model!$B$45</definedName>
    <definedName name="equity_value">Model!$B$53</definedName>
    <definedName name="upside_calc">Model!$B$56</definedName>
    <definedName name="investments_haircut">Model!$B$12</definedName>
    <definedName name="gross_debt">Model!$B$26</definedName>
  </definedNames>
  <calcPr calcId="122211" fullCalcOnLoad="true"/>
</workbook>
</file>

<file path=xl/sharedStrings.xml><?xml version="1.0" encoding="utf-8"?>
<sst xmlns="http://schemas.openxmlformats.org/spreadsheetml/2006/main" count="95" uniqueCount="95">
  <si>
    <t>Microsoft (MSFT) — segment sum-of-the-parts on FY2027E NOPAT, lease- and build-adjusted</t>
  </si>
  <si>
    <t>As of 2026-07-30  ·  Currency: USD  ·  https://modeledge.ai/model/fm_fc6a808c48467afb65a42c475446b46b</t>
  </si>
  <si>
    <t>FY2027E</t>
  </si>
  <si>
    <t>Inputs</t>
  </si>
  <si>
    <t>Capex FY2027 + FY2028E</t>
  </si>
  <si>
    <t>Intelligent Cloud revenue growth FY27</t>
  </si>
  <si>
    <t>More Personal Computing revenue growth FY27</t>
  </si>
  <si>
    <t>Productivity &amp; Business Processes revenue growth FY27</t>
  </si>
  <si>
    <t>Intelligent Cloud operating margin</t>
  </si>
  <si>
    <t>Intelligent Cloud NOPAT multiple</t>
  </si>
  <si>
    <t>Haircut on equity and other investments (incl. OpenAI stake)</t>
  </si>
  <si>
    <t>Maintenance capex proxy, FY2027 + FY2028E D&amp;A</t>
  </si>
  <si>
    <t>More Personal Computing operating margin</t>
  </si>
  <si>
    <t>More Personal Computing NOPAT multiple</t>
  </si>
  <si>
    <t>Productivity &amp; Business Processes operating margin</t>
  </si>
  <si>
    <t>Productivity &amp; Business Processes NOPAT multiple</t>
  </si>
  <si>
    <t>Market price</t>
  </si>
  <si>
    <t>Diluted shares (M)</t>
  </si>
  <si>
    <t>Effective tax rate</t>
  </si>
  <si>
    <t>Share of growth capex assumed to earn no return</t>
  </si>
  <si>
    <t>Constants</t>
  </si>
  <si>
    <t>cash_and_st_inv</t>
  </si>
  <si>
    <t>equity_and_other_investments</t>
  </si>
  <si>
    <t>finance_lease_liabilities</t>
  </si>
  <si>
    <t>gross_debt</t>
  </si>
  <si>
    <t>ic_oi_fy26</t>
  </si>
  <si>
    <t>ic_rev_fy26</t>
  </si>
  <si>
    <t>mpc_oi_fy26</t>
  </si>
  <si>
    <t>mpc_rev_fy26</t>
  </si>
  <si>
    <t>operating_lease_liabilities</t>
  </si>
  <si>
    <t>pbp_oi_fy26</t>
  </si>
  <si>
    <t>pbp_rev_fy26</t>
  </si>
  <si>
    <t>Calculations</t>
  </si>
  <si>
    <t>growth_capex_2yr</t>
  </si>
  <si>
    <t>ic_rev</t>
  </si>
  <si>
    <t>investments_value</t>
  </si>
  <si>
    <t>market_cap</t>
  </si>
  <si>
    <t>mpc_rev</t>
  </si>
  <si>
    <t>net_debt</t>
  </si>
  <si>
    <t>pbp_rev</t>
  </si>
  <si>
    <t>ai_build_writeoff</t>
  </si>
  <si>
    <t>ic_nopat</t>
  </si>
  <si>
    <t>mpc_nopat</t>
  </si>
  <si>
    <t>pbp_nopat</t>
  </si>
  <si>
    <t>total_rev</t>
  </si>
  <si>
    <t>ic_ev</t>
  </si>
  <si>
    <t>mpc_ev</t>
  </si>
  <si>
    <t>pbp_ev</t>
  </si>
  <si>
    <t>total_nopat</t>
  </si>
  <si>
    <t>total_growth</t>
  </si>
  <si>
    <t>operating_ev</t>
  </si>
  <si>
    <t>equity_value</t>
  </si>
  <si>
    <t>implied_ic_share</t>
  </si>
  <si>
    <t>value_per_share</t>
  </si>
  <si>
    <t>upside_calc</t>
  </si>
  <si>
    <t>Outputs</t>
  </si>
  <si>
    <t>Fair value per share</t>
  </si>
  <si>
    <t>Upside vs market</t>
  </si>
  <si>
    <t>Intelligent Cloud EV ($M)</t>
  </si>
  <si>
    <t>Productivity &amp; Business Processes EV ($M)</t>
  </si>
  <si>
    <t>FY2027E total revenue ($M)</t>
  </si>
  <si>
    <t>Sum-of-the-parts bridge ($M)</t>
  </si>
  <si>
    <t>Productivity &amp; Business Processes revenue</t>
  </si>
  <si>
    <t>Intelligent Cloud revenue</t>
  </si>
  <si>
    <t>More Personal Computing revenue</t>
  </si>
  <si>
    <t>= FY2027E total revenue</t>
  </si>
  <si>
    <t>Total revenue growth</t>
  </si>
  <si>
    <t>PBP NOPAT</t>
  </si>
  <si>
    <t>x PBP multiple = PBP EV</t>
  </si>
  <si>
    <t>Intelligent Cloud NOPAT</t>
  </si>
  <si>
    <t>x Cloud multiple = Cloud EV</t>
  </si>
  <si>
    <t>MPC NOPAT</t>
  </si>
  <si>
    <t>x MPC multiple = MPC EV</t>
  </si>
  <si>
    <t>= Operating enterprise value</t>
  </si>
  <si>
    <t>Growth capex FY27+FY28 above D&amp;A</t>
  </si>
  <si>
    <t>- AI build write-off</t>
  </si>
  <si>
    <t>+ Equity and other investments (post-haircut)</t>
  </si>
  <si>
    <t>- Net debt incl. finance leases</t>
  </si>
  <si>
    <t>Memo: operating lease liabilities (excluded)</t>
  </si>
  <si>
    <t>= Equity value</t>
  </si>
  <si>
    <t>Market cap for comparison</t>
  </si>
  <si>
    <t>Scenarios (reference)</t>
  </si>
  <si>
    <t>base</t>
  </si>
  <si>
    <t/>
  </si>
  <si>
    <t>bear</t>
  </si>
  <si>
    <t>capex_2yr = 500000, g_ic = 0.22, g_mpc = -0.14, g_pbp = 0.09, ic_margin = 0.33, ic_mult = 15, investments_haircut = 0.6, mpc_margin = 0.22, mpc_mult = 7, pbp_margin = 0.56, pbp_mult = 15, waste_fraction = 0.4</t>
  </si>
  <si>
    <t>bull</t>
  </si>
  <si>
    <t>capex_2yr = 420000, g_ic = 0.4, g_mpc = -0.02, g_pbp = 0.15, ic_margin = 0.45, ic_mult = 32, investments_haircut = 0, mpc_margin = 0.29, mpc_mult = 13, pbp_margin = 0.62, pbp_mult = 25, waste_fraction = 0</t>
  </si>
  <si>
    <t>Claim</t>
  </si>
  <si>
    <t>URL</t>
  </si>
  <si>
    <t>Accessed</t>
  </si>
  <si>
    <t>https://modeledge.ai/company/MSFT/filing/8-K/0001193125-26-323632</t>
  </si>
  <si>
    <t>https://modeledge.ai/company/MSFT/filing/10-K/0001193125-26-323660</t>
  </si>
  <si>
    <t>https://modeledge.ai/company/MSFT/Transcript/4a91f488e7bf27de419d8227e5092521</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</si>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</sst>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0"/>
    <numFmt numFmtId="165" formatCode="0.0%"/>
    <numFmt numFmtId="166" formatCode="0.0"/>
    <numFmt numFmtId="167" formatCode="&quot;$&quot;0.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2" min="2" width="13"/>
  </cols>
  <sheetData>
    <row r="1">
      <c r="A1" s="1" t="s">
        <v>0</v>
      </c>
    </row>
    <row r="2">
      <c r="A2" s="2" t="s">
        <v>1</v>
      </c>
    </row>
    <row r="4">
      <c r="B4" s="3" t="s">
        <v>2</v>
      </c>
    </row>
    <row r="5">
      <c r="A5" s="4" t="s">
        <v>3</v>
      </c>
    </row>
    <row r="6">
      <c r="A6" s="5" t="s">
        <v>4</v>
      </c>
      <c r="B6" s="6">
        <v>440000</v>
      </c>
    </row>
    <row r="7">
      <c r="A7" s="5" t="s">
        <v>5</v>
      </c>
      <c r="B7" s="7">
        <v>0.31</v>
      </c>
    </row>
    <row r="8">
      <c r="A8" s="5" t="s">
        <v>6</v>
      </c>
      <c r="B8" s="7">
        <v>-0.07</v>
      </c>
    </row>
    <row r="9">
      <c r="A9" s="5" t="s">
        <v>7</v>
      </c>
      <c r="B9" s="7">
        <v>0.12</v>
      </c>
    </row>
    <row r="10">
      <c r="A10" s="5" t="s">
        <v>8</v>
      </c>
      <c r="B10" s="7">
        <v>0.4</v>
      </c>
    </row>
    <row r="11">
      <c r="A11" s="5" t="s">
        <v>9</v>
      </c>
      <c r="B11" s="8">
        <v>24</v>
      </c>
    </row>
    <row r="12">
      <c r="A12" s="5" t="s">
        <v>10</v>
      </c>
      <c r="B12" s="7">
        <v>0.25</v>
      </c>
    </row>
    <row r="13">
      <c r="A13" s="5" t="s">
        <v>11</v>
      </c>
      <c r="B13" s="6">
        <v>135000</v>
      </c>
    </row>
    <row r="14">
      <c r="A14" s="5" t="s">
        <v>12</v>
      </c>
      <c r="B14" s="7">
        <v>0.26</v>
      </c>
    </row>
    <row r="15">
      <c r="A15" s="5" t="s">
        <v>13</v>
      </c>
      <c r="B15" s="8">
        <v>10</v>
      </c>
    </row>
    <row r="16">
      <c r="A16" s="5" t="s">
        <v>14</v>
      </c>
      <c r="B16" s="7">
        <v>0.6</v>
      </c>
    </row>
    <row r="17">
      <c r="A17" s="5" t="s">
        <v>15</v>
      </c>
      <c r="B17" s="8">
        <v>20</v>
      </c>
    </row>
    <row r="18">
      <c r="A18" s="5" t="s">
        <v>16</v>
      </c>
      <c r="B18" s="9">
        <v>451.1</v>
      </c>
    </row>
    <row r="19">
      <c r="A19" s="5" t="s">
        <v>17</v>
      </c>
      <c r="B19" s="6">
        <v>7443</v>
      </c>
    </row>
    <row r="20">
      <c r="A20" s="5" t="s">
        <v>18</v>
      </c>
      <c r="B20" s="7">
        <v>0.2</v>
      </c>
    </row>
    <row r="21">
      <c r="A21" s="5" t="s">
        <v>19</v>
      </c>
      <c r="B21" s="7">
        <v>0.15</v>
      </c>
    </row>
    <row r="22">
      <c r="A22" s="4" t="s">
        <v>20</v>
      </c>
    </row>
    <row r="23">
      <c r="A23" s="5" t="s">
        <v>21</v>
      </c>
      <c r="B23">
        <v>76843</v>
      </c>
    </row>
    <row r="24">
      <c r="A24" s="5" t="s">
        <v>22</v>
      </c>
      <c r="B24">
        <v>36348</v>
      </c>
    </row>
    <row r="25">
      <c r="A25" s="5" t="s">
        <v>23</v>
      </c>
      <c r="B25">
        <v>66594</v>
      </c>
    </row>
    <row r="26">
      <c r="A26" s="5" t="s">
        <v>24</v>
      </c>
      <c r="B26">
        <v>40294</v>
      </c>
    </row>
    <row r="27">
      <c r="A27" s="5" t="s">
        <v>25</v>
      </c>
      <c r="B27">
        <v>56972</v>
      </c>
    </row>
    <row r="28">
      <c r="A28" s="5" t="s">
        <v>26</v>
      </c>
      <c r="B28">
        <v>137791</v>
      </c>
    </row>
    <row r="29">
      <c r="A29" s="5" t="s">
        <v>27</v>
      </c>
      <c r="B29">
        <v>14386</v>
      </c>
    </row>
    <row r="30">
      <c r="A30" s="5" t="s">
        <v>28</v>
      </c>
      <c r="B30">
        <v>54052</v>
      </c>
    </row>
    <row r="31">
      <c r="A31" s="5" t="s">
        <v>29</v>
      </c>
      <c r="B31">
        <v>21925</v>
      </c>
    </row>
    <row r="32">
      <c r="A32" s="5" t="s">
        <v>30</v>
      </c>
      <c r="B32">
        <v>83879</v>
      </c>
    </row>
    <row r="33">
      <c r="A33" s="5" t="s">
        <v>31</v>
      </c>
      <c r="B33">
        <v>139996</v>
      </c>
    </row>
    <row r="34">
      <c r="A34" s="4" t="s">
        <v>32</v>
      </c>
    </row>
    <row r="35">
      <c r="A35" s="5" t="s">
        <v>33</v>
      </c>
      <c r="B35" t="str">
        <f>(Model!$B$6-Model!$B$13)</f>
      </c>
    </row>
    <row r="36">
      <c r="A36" s="5" t="s">
        <v>34</v>
      </c>
      <c r="B36" t="str">
        <f>(Model!$B$28*(1+Model!$B$7))</f>
      </c>
    </row>
    <row r="37">
      <c r="A37" s="5" t="s">
        <v>35</v>
      </c>
      <c r="B37" t="str">
        <f>(Model!$B$24*(1-Model!$B$12))</f>
      </c>
    </row>
    <row r="38">
      <c r="A38" s="5" t="s">
        <v>36</v>
      </c>
      <c r="B38" t="str">
        <f>(Model!$B$18*Model!$B$19)</f>
      </c>
    </row>
    <row r="39">
      <c r="A39" s="5" t="s">
        <v>37</v>
      </c>
      <c r="B39" t="str">
        <f>(Model!$B$30*(1+Model!$B$8))</f>
      </c>
    </row>
    <row r="40">
      <c r="A40" s="5" t="s">
        <v>38</v>
      </c>
      <c r="B40" t="str">
        <f>((Model!$B$26+Model!$B$25)-Model!$B$23)</f>
      </c>
    </row>
    <row r="41">
      <c r="A41" s="5" t="s">
        <v>39</v>
      </c>
      <c r="B41" t="str">
        <f>(Model!$B$33*(1+Model!$B$9))</f>
      </c>
    </row>
    <row r="42">
      <c r="A42" s="5" t="s">
        <v>40</v>
      </c>
      <c r="B42" t="str">
        <f>(Model!$B$35*Model!$B$21)</f>
      </c>
    </row>
    <row r="43">
      <c r="A43" s="5" t="s">
        <v>41</v>
      </c>
      <c r="B43" t="str">
        <f>((Model!$B$36*Model!$B$10)*(1-Model!$B$20))</f>
      </c>
    </row>
    <row r="44">
      <c r="A44" s="5" t="s">
        <v>42</v>
      </c>
      <c r="B44" t="str">
        <f>((Model!$B$39*Model!$B$14)*(1-Model!$B$20))</f>
      </c>
    </row>
    <row r="45">
      <c r="A45" s="5" t="s">
        <v>43</v>
      </c>
      <c r="B45" t="str">
        <f>((Model!$B$41*Model!$B$16)*(1-Model!$B$20))</f>
      </c>
    </row>
    <row r="46">
      <c r="A46" s="5" t="s">
        <v>44</v>
      </c>
      <c r="B46" t="str">
        <f>((Model!$B$41+Model!$B$36)+Model!$B$39)</f>
      </c>
    </row>
    <row r="47">
      <c r="A47" s="5" t="s">
        <v>45</v>
      </c>
      <c r="B47" t="str">
        <f>(Model!$B$43*Model!$B$11)</f>
      </c>
    </row>
    <row r="48">
      <c r="A48" s="5" t="s">
        <v>46</v>
      </c>
      <c r="B48" t="str">
        <f>(Model!$B$44*Model!$B$15)</f>
      </c>
    </row>
    <row r="49">
      <c r="A49" s="5" t="s">
        <v>47</v>
      </c>
      <c r="B49" t="str">
        <f>(Model!$B$45*Model!$B$17)</f>
      </c>
    </row>
    <row r="50">
      <c r="A50" s="5" t="s">
        <v>48</v>
      </c>
      <c r="B50" t="str">
        <f>((Model!$B$45+Model!$B$43)+Model!$B$44)</f>
      </c>
    </row>
    <row r="51">
      <c r="A51" s="5" t="s">
        <v>49</v>
      </c>
      <c r="B51" t="str">
        <f>((Model!$B$46/((Model!$B$33+Model!$B$28)+Model!$B$30))-1)</f>
      </c>
    </row>
    <row r="52">
      <c r="A52" s="5" t="s">
        <v>50</v>
      </c>
      <c r="B52" t="str">
        <f>((Model!$B$49+Model!$B$47)+Model!$B$48)</f>
      </c>
    </row>
    <row r="53">
      <c r="A53" s="5" t="s">
        <v>51</v>
      </c>
      <c r="B53" t="str">
        <f>(((Model!$B$52+Model!$B$37)-Model!$B$40)-Model!$B$42)</f>
      </c>
    </row>
    <row r="54">
      <c r="A54" s="5" t="s">
        <v>52</v>
      </c>
      <c r="B54" t="str">
        <f>(Model!$B$47/Model!$B$53)</f>
      </c>
    </row>
    <row r="55">
      <c r="A55" s="5" t="s">
        <v>53</v>
      </c>
      <c r="B55" t="str">
        <f>(Model!$B$53/Model!$B$19)</f>
      </c>
    </row>
    <row r="56">
      <c r="A56" s="5" t="s">
        <v>54</v>
      </c>
      <c r="B56" t="str">
        <f>((Model!$B$55/Model!$B$18)-1)</f>
      </c>
    </row>
    <row r="57">
      <c r="A57" s="4" t="s">
        <v>55</v>
      </c>
    </row>
    <row r="58">
      <c r="A58" s="5" t="s">
        <v>56</v>
      </c>
      <c r="B58" s="9" t="str">
        <f>Model!$B$55</f>
      </c>
    </row>
    <row r="59">
      <c r="A59" s="5" t="s">
        <v>57</v>
      </c>
      <c r="B59" s="7" t="str">
        <f>Model!$B$56</f>
      </c>
    </row>
    <row r="60">
      <c r="A60" s="5" t="s">
        <v>58</v>
      </c>
      <c r="B60" s="6" t="str">
        <f>Model!$B$47</f>
      </c>
    </row>
    <row r="61">
      <c r="A61" s="5" t="s">
        <v>59</v>
      </c>
      <c r="B61" s="6" t="str">
        <f>Model!$B$49</f>
      </c>
    </row>
    <row r="62">
      <c r="A62" s="5" t="s">
        <v>60</v>
      </c>
      <c r="B62" s="6" t="str">
        <f>Model!$B$46</f>
      </c>
    </row>
    <row r="64">
      <c r="A64" s="4" t="s">
        <v>61</v>
      </c>
    </row>
    <row r="65">
      <c r="B65" s="3" t="s">
        <v>2</v>
      </c>
    </row>
    <row r="66">
      <c r="A66" s="5" t="s">
        <v>62</v>
      </c>
      <c r="B66" s="6" t="str">
        <f>Model!$B$41</f>
      </c>
    </row>
    <row r="67">
      <c r="A67" s="5" t="s">
        <v>63</v>
      </c>
      <c r="B67" s="6" t="str">
        <f>Model!$B$36</f>
      </c>
    </row>
    <row r="68">
      <c r="A68" s="5" t="s">
        <v>64</v>
      </c>
      <c r="B68" s="6" t="str">
        <f>Model!$B$39</f>
      </c>
    </row>
    <row r="69">
      <c r="A69" s="5" t="s">
        <v>65</v>
      </c>
      <c r="B69" s="6" t="str">
        <f>Model!$B$46</f>
      </c>
    </row>
    <row r="70">
      <c r="A70" s="5" t="s">
        <v>66</v>
      </c>
      <c r="B70" s="7" t="str">
        <f>Model!$B$51</f>
      </c>
    </row>
    <row r="71">
      <c r="A71" s="5" t="s">
        <v>67</v>
      </c>
      <c r="B71" s="6" t="str">
        <f>Model!$B$45</f>
      </c>
    </row>
    <row r="72">
      <c r="A72" s="5" t="s">
        <v>68</v>
      </c>
      <c r="B72" s="6" t="str">
        <f>Model!$B$49</f>
      </c>
    </row>
    <row r="73">
      <c r="A73" s="5" t="s">
        <v>69</v>
      </c>
      <c r="B73" s="6" t="str">
        <f>Model!$B$43</f>
      </c>
    </row>
    <row r="74">
      <c r="A74" s="5" t="s">
        <v>70</v>
      </c>
      <c r="B74" s="6" t="str">
        <f>Model!$B$47</f>
      </c>
    </row>
    <row r="75">
      <c r="A75" s="5" t="s">
        <v>71</v>
      </c>
      <c r="B75" s="6" t="str">
        <f>Model!$B$44</f>
      </c>
    </row>
    <row r="76">
      <c r="A76" s="5" t="s">
        <v>72</v>
      </c>
      <c r="B76" s="6" t="str">
        <f>Model!$B$48</f>
      </c>
    </row>
    <row r="77">
      <c r="A77" s="5" t="s">
        <v>73</v>
      </c>
      <c r="B77" s="6" t="str">
        <f>Model!$B$52</f>
      </c>
    </row>
    <row r="78">
      <c r="A78" s="5" t="s">
        <v>74</v>
      </c>
      <c r="B78" s="6" t="str">
        <f>Model!$B$35</f>
      </c>
    </row>
    <row r="79">
      <c r="A79" s="5" t="s">
        <v>75</v>
      </c>
      <c r="B79" s="6" t="str">
        <f>Model!$B$42</f>
      </c>
    </row>
    <row r="80">
      <c r="A80" s="5" t="s">
        <v>76</v>
      </c>
      <c r="B80" s="6" t="str">
        <f>Model!$B$37</f>
      </c>
    </row>
    <row r="81">
      <c r="A81" s="5" t="s">
        <v>77</v>
      </c>
      <c r="B81" s="6" t="str">
        <f>Model!$B$40</f>
      </c>
    </row>
    <row r="82">
      <c r="A82" s="5" t="s">
        <v>78</v>
      </c>
      <c r="B82" s="6" t="str">
        <f>Model!$B$31</f>
      </c>
    </row>
    <row r="83">
      <c r="A83" s="5" t="s">
        <v>79</v>
      </c>
      <c r="B83" s="6" t="str">
        <f>Model!$B$53</f>
      </c>
    </row>
    <row r="84">
      <c r="A84" s="5" t="s">
        <v>80</v>
      </c>
      <c r="B84" s="6" t="str">
        <f>Model!$B$38</f>
      </c>
    </row>
    <row r="86">
      <c r="A86" s="4" t="s">
        <v>81</v>
      </c>
    </row>
    <row r="87">
      <c r="A87" s="5" t="s">
        <v>82</v>
      </c>
      <c r="B87" t="s">
        <v>83</v>
      </c>
    </row>
    <row r="88">
      <c r="A88" s="5" t="s">
        <v>84</v>
      </c>
      <c r="B88" t="s">
        <v>85</v>
      </c>
    </row>
    <row r="89">
      <c r="A89" s="5" t="s">
        <v>86</v>
      </c>
      <c r="B89" t="s">
        <v>87</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94</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88</v>
      </c>
      <c r="B1" s="4" t="s">
        <v>89</v>
      </c>
      <c r="C1" s="4" t="s">
        <v>90</v>
      </c>
    </row>
    <row r="2">
      <c r="A2" t="s">
        <v>83</v>
      </c>
      <c r="B2" t="s">
        <v>91</v>
      </c>
      <c r="C2" t="s">
        <v>83</v>
      </c>
    </row>
    <row r="3">
      <c r="A3" t="s">
        <v>83</v>
      </c>
      <c r="B3" t="s">
        <v>92</v>
      </c>
      <c r="C3" t="s">
        <v>83</v>
      </c>
    </row>
    <row r="4">
      <c r="A4" t="s">
        <v>83</v>
      </c>
      <c r="B4" t="s">
        <v>93</v>
      </c>
      <c r="C4" t="s">
        <v>83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